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2016" sheetId="3" r:id="rId5"/>
    <sheet state="visible" name="2015" sheetId="4" r:id="rId6"/>
    <sheet state="visible" name="2014" sheetId="5" r:id="rId7"/>
    <sheet state="visible" name="Recent" sheetId="6" r:id="rId8"/>
    <sheet state="visible" name="Bentgrass" sheetId="7" r:id="rId9"/>
    <sheet state="visible" name="Odds" sheetId="8" r:id="rId10"/>
    <sheet state="visible" name="Salaries" sheetId="9" r:id="rId11"/>
  </sheets>
  <definedNames/>
  <calcPr/>
</workbook>
</file>

<file path=xl/sharedStrings.xml><?xml version="1.0" encoding="utf-8"?>
<sst xmlns="http://schemas.openxmlformats.org/spreadsheetml/2006/main" count="2267" uniqueCount="506">
  <si>
    <t>Year</t>
  </si>
  <si>
    <t>Player</t>
  </si>
  <si>
    <t>Place</t>
  </si>
  <si>
    <t>r1</t>
  </si>
  <si>
    <t>r2</t>
  </si>
  <si>
    <t>r3</t>
  </si>
  <si>
    <t>r4</t>
  </si>
  <si>
    <t>Tot</t>
  </si>
  <si>
    <t>TP</t>
  </si>
  <si>
    <t>FWHit</t>
  </si>
  <si>
    <t>Salary</t>
  </si>
  <si>
    <t>Name</t>
  </si>
  <si>
    <t>Rank</t>
  </si>
  <si>
    <t>Yards</t>
  </si>
  <si>
    <t>GIRHit</t>
  </si>
  <si>
    <t>Events
 Played</t>
  </si>
  <si>
    <t>Cuts
 Made</t>
  </si>
  <si>
    <t>Top 10s</t>
  </si>
  <si>
    <t>Avg
 Finish</t>
  </si>
  <si>
    <t>2015-16</t>
  </si>
  <si>
    <t>2014-15</t>
  </si>
  <si>
    <t>2013-14</t>
  </si>
  <si>
    <t>Russell Knox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</si>
  <si>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</si>
  <si>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</si>
  <si>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</si>
  <si>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</si>
  <si>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</si>
  <si>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</si>
  <si>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</si>
  <si>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</si>
  <si>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</si>
  <si>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</si>
  <si>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</si>
  <si>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</si>
  <si>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</si>
  <si>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</si>
  <si>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</si>
  <si>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</si>
  <si>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Rickie Fowler</t>
  </si>
  <si>
    <t>Win (-20)</t>
  </si>
  <si>
    <t>PuttAvg</t>
  </si>
  <si>
    <t>p3s</t>
  </si>
  <si>
    <t>p4s</t>
  </si>
  <si>
    <t>p5s</t>
  </si>
  <si>
    <t>Egls</t>
  </si>
  <si>
    <t>Brds</t>
  </si>
  <si>
    <t>Pars</t>
  </si>
  <si>
    <t>Bgys</t>
  </si>
  <si>
    <t>Otrs</t>
  </si>
  <si>
    <t>Bubba Watson</t>
  </si>
  <si>
    <t>T-5</t>
  </si>
  <si>
    <t>Kevin Kisner</t>
  </si>
  <si>
    <t>Martin Kaymer</t>
  </si>
  <si>
    <t>2 (-18)</t>
  </si>
  <si>
    <t>T-4</t>
  </si>
  <si>
    <t>Rory McIlroy</t>
  </si>
  <si>
    <t>T11 (-14)</t>
  </si>
  <si>
    <t>T6 (-15)</t>
  </si>
  <si>
    <t>T-19</t>
  </si>
  <si>
    <t>T4 (-15)</t>
  </si>
  <si>
    <t>5 (-8)</t>
  </si>
  <si>
    <t>4 (-14)</t>
  </si>
  <si>
    <t>Matthew Fitzpatrick</t>
  </si>
  <si>
    <t>T7 (-15)</t>
  </si>
  <si>
    <t>T-2</t>
  </si>
  <si>
    <t>Patrick Reed</t>
  </si>
  <si>
    <t>Jhonattan Vegas</t>
  </si>
  <si>
    <t>Ross Fisher</t>
  </si>
  <si>
    <t>T-3</t>
  </si>
  <si>
    <t>10 (-13)</t>
  </si>
  <si>
    <t>Daniel Berger</t>
  </si>
  <si>
    <t>T-9</t>
  </si>
  <si>
    <t>T-42</t>
  </si>
  <si>
    <t>Danny Willett</t>
  </si>
  <si>
    <t>T-17</t>
  </si>
  <si>
    <t>T3 (-17)</t>
  </si>
  <si>
    <t>T-6</t>
  </si>
  <si>
    <t>T16 (-5)</t>
  </si>
  <si>
    <t>T28 (-5)</t>
  </si>
  <si>
    <t>T2 (-10)</t>
  </si>
  <si>
    <t>Branden Grace</t>
  </si>
  <si>
    <t>T-25</t>
  </si>
  <si>
    <t>T30 (-8)</t>
  </si>
  <si>
    <t>T6 (-8)</t>
  </si>
  <si>
    <t>Henrik Stenson</t>
  </si>
  <si>
    <t>T8 (-14)</t>
  </si>
  <si>
    <t>T-34</t>
  </si>
  <si>
    <t>9 (-16)</t>
  </si>
  <si>
    <t>Dustin Johnson</t>
  </si>
  <si>
    <t>T30 (-2)</t>
  </si>
  <si>
    <t>T6 (-12)</t>
  </si>
  <si>
    <t>T-31</t>
  </si>
  <si>
    <t>Alexander Levy</t>
  </si>
  <si>
    <t>T14 (-4)</t>
  </si>
  <si>
    <t>Jordan Spieth</t>
  </si>
  <si>
    <t>T-7</t>
  </si>
  <si>
    <t>Sergio Garcia</t>
  </si>
  <si>
    <t>T-71</t>
  </si>
  <si>
    <t>T-61</t>
  </si>
  <si>
    <t>T22 (-2)</t>
  </si>
  <si>
    <t>T5 (-16)</t>
  </si>
  <si>
    <t>Win (-24)</t>
  </si>
  <si>
    <t>T39 (-3)</t>
  </si>
  <si>
    <t>Francesco Molinari</t>
  </si>
  <si>
    <t>T-52</t>
  </si>
  <si>
    <t>Louis Oosthuizen</t>
  </si>
  <si>
    <t>T21 (-7)</t>
  </si>
  <si>
    <t>T-26</t>
  </si>
  <si>
    <t>T23 (-6)</t>
  </si>
  <si>
    <t>Win (-19)</t>
  </si>
  <si>
    <t>T10 (-10)</t>
  </si>
  <si>
    <t>Hao-tong Li</t>
  </si>
  <si>
    <t>T9 (-7)</t>
  </si>
  <si>
    <t>Lee Westwood</t>
  </si>
  <si>
    <t>T-21</t>
  </si>
  <si>
    <t>T51 (-3)</t>
  </si>
  <si>
    <t>T20 (-3)</t>
  </si>
  <si>
    <t>T55 (-1)</t>
  </si>
  <si>
    <t>T6 (-18)</t>
  </si>
  <si>
    <t>T13 (-10)</t>
  </si>
  <si>
    <t>T8 (-11)</t>
  </si>
  <si>
    <t>T12 (-8)</t>
  </si>
  <si>
    <t>Byeong Hun An</t>
  </si>
  <si>
    <t>T-10</t>
  </si>
  <si>
    <t>T-62</t>
  </si>
  <si>
    <t>T19 (-11)</t>
  </si>
  <si>
    <t>E</t>
  </si>
  <si>
    <t>Matt Kuchar</t>
  </si>
  <si>
    <t>Haotong Li</t>
  </si>
  <si>
    <t>T-11</t>
  </si>
  <si>
    <t>T19 (-8)</t>
  </si>
  <si>
    <t>T-59</t>
  </si>
  <si>
    <t>T-51</t>
  </si>
  <si>
    <t>T35 (-7)</t>
  </si>
  <si>
    <t>Win (-11)</t>
  </si>
  <si>
    <t>33 (-6)</t>
  </si>
  <si>
    <t>Scott Piercy</t>
  </si>
  <si>
    <t>Thongchai Jaidee</t>
  </si>
  <si>
    <t>T2 (-19)</t>
  </si>
  <si>
    <t>Paul Casey</t>
  </si>
  <si>
    <t>T23 (-10)</t>
  </si>
  <si>
    <t>T-63</t>
  </si>
  <si>
    <t>20 (-8)</t>
  </si>
  <si>
    <t>T-41</t>
  </si>
  <si>
    <t>T6 (-7)</t>
  </si>
  <si>
    <t>WD (-6)</t>
  </si>
  <si>
    <t>T9 (-5)</t>
  </si>
  <si>
    <t>Marc Leishman</t>
  </si>
  <si>
    <t>7 (-12)</t>
  </si>
  <si>
    <t>T24 (-1)</t>
  </si>
  <si>
    <t>T31 (-6)</t>
  </si>
  <si>
    <t>T13 (-6)</t>
  </si>
  <si>
    <t>T40 (-1)</t>
  </si>
  <si>
    <t>T18 (-4)</t>
  </si>
  <si>
    <t>T32 (-4)</t>
  </si>
  <si>
    <t>T28 (E)</t>
  </si>
  <si>
    <t>4 (-18)</t>
  </si>
  <si>
    <t>T23 (-7)</t>
  </si>
  <si>
    <t>T46 (+7)</t>
  </si>
  <si>
    <t>Bernd Wiesberger</t>
  </si>
  <si>
    <t>T17 (-13)</t>
  </si>
  <si>
    <t>T28 (-8)</t>
  </si>
  <si>
    <t>Scott Hend</t>
  </si>
  <si>
    <t>T-12</t>
  </si>
  <si>
    <t>T24 (-9)</t>
  </si>
  <si>
    <t>T27 (+3)</t>
  </si>
  <si>
    <t>T-13</t>
  </si>
  <si>
    <t>Thomas Pieters</t>
  </si>
  <si>
    <t>Wu Ashun</t>
  </si>
  <si>
    <t>Soren Kjeldsen</t>
  </si>
  <si>
    <t>T-48</t>
  </si>
  <si>
    <t>T-18</t>
  </si>
  <si>
    <t>T46 (-4)</t>
  </si>
  <si>
    <t>T15 (-1)</t>
  </si>
  <si>
    <t>Bradley Dredge</t>
  </si>
  <si>
    <t>T21 (+1)</t>
  </si>
  <si>
    <t>Hunter Mahan</t>
  </si>
  <si>
    <t>T3 (-10)</t>
  </si>
  <si>
    <t>T25 (-3)</t>
  </si>
  <si>
    <t>Kevin Na</t>
  </si>
  <si>
    <t>Adam Scott</t>
  </si>
  <si>
    <t>70 (+5)</t>
  </si>
  <si>
    <t>T12 (-5)</t>
  </si>
  <si>
    <t>8 (-17)</t>
  </si>
  <si>
    <t>T11 (-12)</t>
  </si>
  <si>
    <t>Justin Thomas</t>
  </si>
  <si>
    <t>Byeong-Hun An</t>
  </si>
  <si>
    <t>T-38</t>
  </si>
  <si>
    <t>T-14</t>
  </si>
  <si>
    <t>T27 (-9)</t>
  </si>
  <si>
    <t>Thorbjorn Olesen</t>
  </si>
  <si>
    <t>Ryan Moore</t>
  </si>
  <si>
    <t>T-50</t>
  </si>
  <si>
    <t>Gary Woodland</t>
  </si>
  <si>
    <t>T50 (-2)</t>
  </si>
  <si>
    <t>3 (-15)</t>
  </si>
  <si>
    <t>T-23</t>
  </si>
  <si>
    <t>T35 (+2)</t>
  </si>
  <si>
    <t>T39 (-4)</t>
  </si>
  <si>
    <t>J.B. Holmes</t>
  </si>
  <si>
    <t>Bill Haas</t>
  </si>
  <si>
    <t>T48 (+5)</t>
  </si>
  <si>
    <t>Shane Lowry</t>
  </si>
  <si>
    <t>10 (-15)</t>
  </si>
  <si>
    <t>T42 (-1)</t>
  </si>
  <si>
    <t>T21 (-4)</t>
  </si>
  <si>
    <t>T44 (-5)</t>
  </si>
  <si>
    <t>T15 (-11)</t>
  </si>
  <si>
    <t>T7 (-14)</t>
  </si>
  <si>
    <t>T72 (+13)</t>
  </si>
  <si>
    <t>11 (-4)</t>
  </si>
  <si>
    <t>Hideki Matsuyama</t>
  </si>
  <si>
    <t>T62 (+15)</t>
  </si>
  <si>
    <t>T-53</t>
  </si>
  <si>
    <t>T41 (+3)</t>
  </si>
  <si>
    <t>Harris English</t>
  </si>
  <si>
    <t>T46 (-3)</t>
  </si>
  <si>
    <t>T21 (-11)</t>
  </si>
  <si>
    <t>T29 (-5)</t>
  </si>
  <si>
    <t>T53 (+10)</t>
  </si>
  <si>
    <t>T15 (-7)</t>
  </si>
  <si>
    <t>Charl Schwartzel</t>
  </si>
  <si>
    <t>Liang Wen-Chong</t>
  </si>
  <si>
    <t>T64 (+12)</t>
  </si>
  <si>
    <t>Kyung-Tae Kim</t>
  </si>
  <si>
    <t>T48 (+8)</t>
  </si>
  <si>
    <t>T-27</t>
  </si>
  <si>
    <t>Joost Luiten</t>
  </si>
  <si>
    <t>T36 (-4)</t>
  </si>
  <si>
    <t>Emiliano Grillo</t>
  </si>
  <si>
    <t>K.T. Kim</t>
  </si>
  <si>
    <t>T49 (+1)</t>
  </si>
  <si>
    <t>James Morrison</t>
  </si>
  <si>
    <t>T41 (+1)</t>
  </si>
  <si>
    <t>T24 (+2)</t>
  </si>
  <si>
    <t>Dou Ze-cheng</t>
  </si>
  <si>
    <t>T62 (+3)</t>
  </si>
  <si>
    <t>Richard Sterne</t>
  </si>
  <si>
    <t>T60 (+4)</t>
  </si>
  <si>
    <t>T25 (-5)</t>
  </si>
  <si>
    <t>Zhang Xin-jun</t>
  </si>
  <si>
    <t>T56 (+2)</t>
  </si>
  <si>
    <t>Gregory Bourdy</t>
  </si>
  <si>
    <t>T39 (E)</t>
  </si>
  <si>
    <t>T55 (+11)</t>
  </si>
  <si>
    <t>T39 (+7)</t>
  </si>
  <si>
    <t>David Howell</t>
  </si>
  <si>
    <t>T-30</t>
  </si>
  <si>
    <t>57 (-1)</t>
  </si>
  <si>
    <t>T-58</t>
  </si>
  <si>
    <t>T56 (+7)</t>
  </si>
  <si>
    <t>Jimmy Walker</t>
  </si>
  <si>
    <t>Ian Poulter</t>
  </si>
  <si>
    <t>T68 (+4)</t>
  </si>
  <si>
    <t>34 (+1)</t>
  </si>
  <si>
    <t>32 (-7)</t>
  </si>
  <si>
    <t>Alex Noren</t>
  </si>
  <si>
    <t>T-74</t>
  </si>
  <si>
    <t>T54 (-2)</t>
  </si>
  <si>
    <t>T67 (+10)</t>
  </si>
  <si>
    <t>Chris Wood</t>
  </si>
  <si>
    <t>Tommy Fleetwood</t>
  </si>
  <si>
    <t>T58 (E)</t>
  </si>
  <si>
    <t>T62 (+4)</t>
  </si>
  <si>
    <t>T63 (+9)</t>
  </si>
  <si>
    <t>T38 (+6)</t>
  </si>
  <si>
    <t>T54 (+11)</t>
  </si>
  <si>
    <t>T49 (+2)</t>
  </si>
  <si>
    <t>Rafael Cabrera-Bello</t>
  </si>
  <si>
    <t>T46 (-1)</t>
  </si>
  <si>
    <t>George Coetzee</t>
  </si>
  <si>
    <t>Kiradech Aphibarnrat</t>
  </si>
  <si>
    <t>74 (+9)</t>
  </si>
  <si>
    <t>T68 (+3)</t>
  </si>
  <si>
    <t>T70 (+10)</t>
  </si>
  <si>
    <t>T-35</t>
  </si>
  <si>
    <t>Marcus Fraser</t>
  </si>
  <si>
    <t>T42 (-2)</t>
  </si>
  <si>
    <t>Tyrrell Hatton</t>
  </si>
  <si>
    <t>T69 (+13)</t>
  </si>
  <si>
    <t>Sean O’Hair</t>
  </si>
  <si>
    <t>T62 (+5)</t>
  </si>
  <si>
    <t>WD (E)</t>
  </si>
  <si>
    <t>WD (-1)</t>
  </si>
  <si>
    <t>Jacques Blaauw</t>
  </si>
  <si>
    <t>T-72</t>
  </si>
  <si>
    <t>Richard Bland</t>
  </si>
  <si>
    <t>Robert Streb</t>
  </si>
  <si>
    <t>T-39</t>
  </si>
  <si>
    <t>T-16</t>
  </si>
  <si>
    <t>Dean Burmester</t>
  </si>
  <si>
    <t>Roberto Castro</t>
  </si>
  <si>
    <t>Luke Donald</t>
  </si>
  <si>
    <t>T-40</t>
  </si>
  <si>
    <t>T-68</t>
  </si>
  <si>
    <t>Kevin Chappell</t>
  </si>
  <si>
    <t>Tim Clark</t>
  </si>
  <si>
    <t>Nathan Holman</t>
  </si>
  <si>
    <t>Steven Bowditch</t>
  </si>
  <si>
    <t>T-73</t>
  </si>
  <si>
    <t>Zhang Hui-lin</t>
  </si>
  <si>
    <t>T-65</t>
  </si>
  <si>
    <t>Matt Jones</t>
  </si>
  <si>
    <t>Andrew Johnston</t>
  </si>
  <si>
    <t>Rikard Karlberg</t>
  </si>
  <si>
    <t>Anirban Lahiri</t>
  </si>
  <si>
    <t>Graeme McDowell</t>
  </si>
  <si>
    <t>Brooks Koepka</t>
  </si>
  <si>
    <t>Jason Kokrak</t>
  </si>
  <si>
    <t>T-8</t>
  </si>
  <si>
    <t>Soomin Lee</t>
  </si>
  <si>
    <t>T-22</t>
  </si>
  <si>
    <t>Daniel Summerhays</t>
  </si>
  <si>
    <t>T-44</t>
  </si>
  <si>
    <t>Matthew Millar</t>
  </si>
  <si>
    <t>Hiroshi Iwata</t>
  </si>
  <si>
    <t>Chan Shih-chang</t>
  </si>
  <si>
    <t>Younghan Song</t>
  </si>
  <si>
    <t>Miguel Tabuena</t>
  </si>
  <si>
    <t>Hideto Tanihara</t>
  </si>
  <si>
    <t>Miguel A. Jimenez</t>
  </si>
  <si>
    <t>T-46</t>
  </si>
  <si>
    <t>T-60</t>
  </si>
  <si>
    <t>Jeunghun Wang</t>
  </si>
  <si>
    <t>Si Woo Kim</t>
  </si>
  <si>
    <t>T-54</t>
  </si>
  <si>
    <t>Jordan Zunic</t>
  </si>
  <si>
    <t>S.S.P. Chawrasia</t>
  </si>
  <si>
    <t>Richard T. Lee</t>
  </si>
  <si>
    <t>Xin-jun Zhang</t>
  </si>
  <si>
    <t>T-29</t>
  </si>
  <si>
    <t>Ze-Cheng Dou</t>
  </si>
  <si>
    <t>Jason Dufner</t>
  </si>
  <si>
    <t>Thomas Aiken</t>
  </si>
  <si>
    <t>T-76</t>
  </si>
  <si>
    <t>T-47</t>
  </si>
  <si>
    <t>Brandt Snedeker</t>
  </si>
  <si>
    <t>T-20</t>
  </si>
  <si>
    <t>Justin Rose</t>
  </si>
  <si>
    <t>Greg Chalmers</t>
  </si>
  <si>
    <t>Graham Delaet</t>
  </si>
  <si>
    <t>Trevor Fisher Jr</t>
  </si>
  <si>
    <t>T-75</t>
  </si>
  <si>
    <t>T-37</t>
  </si>
  <si>
    <t>Jonas Blixt</t>
  </si>
  <si>
    <t>Jamie Donaldson</t>
  </si>
  <si>
    <t>T-33</t>
  </si>
  <si>
    <t>Danny Lee</t>
  </si>
  <si>
    <t>T-70</t>
  </si>
  <si>
    <t>Pablo Larrazabal</t>
  </si>
  <si>
    <t>Nick Cullen</t>
  </si>
  <si>
    <t>Ashun Wu</t>
  </si>
  <si>
    <t>Chris Kirk</t>
  </si>
  <si>
    <t>Ernie Els</t>
  </si>
  <si>
    <t>T-57</t>
  </si>
  <si>
    <t>T-64</t>
  </si>
  <si>
    <t>Boo Weekley</t>
  </si>
  <si>
    <t>T-1</t>
  </si>
  <si>
    <t>Andy Sullivan</t>
  </si>
  <si>
    <t>Keegan Bradley</t>
  </si>
  <si>
    <t>Cameron Smith</t>
  </si>
  <si>
    <t>Phil Mickelson</t>
  </si>
  <si>
    <t>Danny Chia</t>
  </si>
  <si>
    <t>T-15</t>
  </si>
  <si>
    <t>Ryan Palmer</t>
  </si>
  <si>
    <t>Andrew Dodt</t>
  </si>
  <si>
    <t>Stephen Gallacher</t>
  </si>
  <si>
    <t>T-24</t>
  </si>
  <si>
    <t>Jin Jeong</t>
  </si>
  <si>
    <t>T-69</t>
  </si>
  <si>
    <t>Satoshi Kodaira</t>
  </si>
  <si>
    <t>Peter Hanson</t>
  </si>
  <si>
    <t>Bo Van Pelt</t>
  </si>
  <si>
    <t>T-28</t>
  </si>
  <si>
    <t>David Lingmerth</t>
  </si>
  <si>
    <t>Jaco Van Zyl</t>
  </si>
  <si>
    <t>Danie Van Tonder</t>
  </si>
  <si>
    <t>T-43</t>
  </si>
  <si>
    <t>Mikko Ilonen</t>
  </si>
  <si>
    <t>Yi Cao</t>
  </si>
  <si>
    <t>Steven Jeffress</t>
  </si>
  <si>
    <t>Marc Warren</t>
  </si>
  <si>
    <t>T-32</t>
  </si>
  <si>
    <t>Matteo Manassero</t>
  </si>
  <si>
    <t>John Senden</t>
  </si>
  <si>
    <t>WD</t>
  </si>
  <si>
    <t>Nick Watney</t>
  </si>
  <si>
    <t>Kevin Streelman</t>
  </si>
  <si>
    <t>Billy Horschel</t>
  </si>
  <si>
    <t>Previous 4 Years for HSBC Champions</t>
  </si>
  <si>
    <t>Mark Brown</t>
  </si>
  <si>
    <t>Russell Henley</t>
  </si>
  <si>
    <t>T-66</t>
  </si>
  <si>
    <t>Wenyi Huang</t>
  </si>
  <si>
    <t>Previous 8 Weeks on Tour*</t>
  </si>
  <si>
    <t>Thomas Bjorn</t>
  </si>
  <si>
    <t>T-56</t>
  </si>
  <si>
    <t>Rds</t>
  </si>
  <si>
    <t>Avg Fnsh</t>
  </si>
  <si>
    <t>DK Pts/Rd</t>
  </si>
  <si>
    <t>Bi</t>
  </si>
  <si>
    <t>P</t>
  </si>
  <si>
    <t>Bg</t>
  </si>
  <si>
    <t>T-67</t>
  </si>
  <si>
    <t>D</t>
  </si>
  <si>
    <t>O</t>
  </si>
  <si>
    <t>David Lynn</t>
  </si>
  <si>
    <t>T-55</t>
  </si>
  <si>
    <t>Gonzalo Fernandez-Castano</t>
  </si>
  <si>
    <t>Brian Gay</t>
  </si>
  <si>
    <t>Ken Duke</t>
  </si>
  <si>
    <t>Dawie Van der walt</t>
  </si>
  <si>
    <t>0/0</t>
  </si>
  <si>
    <t>Hiroyuki Fujita</t>
  </si>
  <si>
    <t>Mike Hendry</t>
  </si>
  <si>
    <t>Michael Thompson</t>
  </si>
  <si>
    <t>Masahiro Kawamura</t>
  </si>
  <si>
    <t>Marcel Siem</t>
  </si>
  <si>
    <t>John Merrick</t>
  </si>
  <si>
    <t>Peter Uihlein</t>
  </si>
  <si>
    <t>Felipe Aguilar</t>
  </si>
  <si>
    <t>Darren Fichardt</t>
  </si>
  <si>
    <t>Derek Ernst</t>
  </si>
  <si>
    <t>Hennie Otto</t>
  </si>
  <si>
    <t>Gaganjeet Bhullar</t>
  </si>
  <si>
    <t>Sean O'Hair</t>
  </si>
  <si>
    <t>Ryo Ishikawa</t>
  </si>
  <si>
    <t>Daniel Popovic</t>
  </si>
  <si>
    <t>Scott Stallings</t>
  </si>
  <si>
    <t>D.A. Points</t>
  </si>
  <si>
    <t>Matt Every</t>
  </si>
  <si>
    <t>Seuk-hyun Baek</t>
  </si>
  <si>
    <t>David Lipsky</t>
  </si>
  <si>
    <t>Mu Hu</t>
  </si>
  <si>
    <t>Raphael Jacquelin</t>
  </si>
  <si>
    <t>Brendon Todd</t>
  </si>
  <si>
    <t>Hyung-Sung Kim</t>
  </si>
  <si>
    <t>Brett Rumford</t>
  </si>
  <si>
    <t>Zhang Lian-Wei</t>
  </si>
  <si>
    <t>Huang Ming-Jie</t>
  </si>
  <si>
    <t>Oliver Wilson</t>
  </si>
  <si>
    <t>Tournies</t>
  </si>
  <si>
    <t>Rnds</t>
  </si>
  <si>
    <t>Avg Fin</t>
  </si>
  <si>
    <t>Birdies Per Rd</t>
  </si>
  <si>
    <t>45</t>
  </si>
  <si>
    <t>40</t>
  </si>
  <si>
    <t>38</t>
  </si>
  <si>
    <t>13</t>
  </si>
  <si>
    <t>55</t>
  </si>
  <si>
    <t>Golfer</t>
  </si>
  <si>
    <t>47</t>
  </si>
  <si>
    <t>42</t>
  </si>
  <si>
    <t>20</t>
  </si>
  <si>
    <t>46</t>
  </si>
  <si>
    <t>48</t>
  </si>
  <si>
    <t>Money Line</t>
  </si>
  <si>
    <t>36</t>
  </si>
  <si>
    <t>31</t>
  </si>
  <si>
    <t>50</t>
  </si>
  <si>
    <t>49</t>
  </si>
  <si>
    <t>Antonio Lascuna</t>
  </si>
  <si>
    <t>28</t>
  </si>
  <si>
    <t>44</t>
  </si>
  <si>
    <t>25</t>
  </si>
  <si>
    <t>53</t>
  </si>
  <si>
    <t>34</t>
  </si>
  <si>
    <t>39</t>
  </si>
  <si>
    <t>21</t>
  </si>
  <si>
    <t>43</t>
  </si>
  <si>
    <t>7</t>
  </si>
  <si>
    <t>12</t>
  </si>
  <si>
    <t>51</t>
  </si>
  <si>
    <t>30</t>
  </si>
  <si>
    <t>54</t>
  </si>
  <si>
    <t>37</t>
  </si>
  <si>
    <t>35</t>
  </si>
  <si>
    <t>Jason Knutzon</t>
  </si>
  <si>
    <t>22</t>
  </si>
  <si>
    <t>63</t>
  </si>
  <si>
    <t>14</t>
  </si>
  <si>
    <t>41</t>
  </si>
  <si>
    <t>26</t>
  </si>
  <si>
    <t>24</t>
  </si>
  <si>
    <t>18</t>
  </si>
  <si>
    <t>Rafa Cabrera-Bello</t>
  </si>
  <si>
    <t>2</t>
  </si>
  <si>
    <t>15</t>
  </si>
  <si>
    <t>1</t>
  </si>
  <si>
    <t>6</t>
  </si>
  <si>
    <t>9</t>
  </si>
  <si>
    <t>Yoshitaka Takeya</t>
  </si>
  <si>
    <t>0</t>
  </si>
  <si>
    <t>Position</t>
  </si>
  <si>
    <t>Sean OHair</t>
  </si>
  <si>
    <t>GameInfo</t>
  </si>
  <si>
    <t>AvgPointsPerGame</t>
  </si>
  <si>
    <t>teamAbbrev</t>
  </si>
  <si>
    <t>G</t>
  </si>
  <si>
    <t>Victor Dubuisson</t>
  </si>
  <si>
    <t>Golf@Golf 12:00AM ET</t>
  </si>
  <si>
    <t>Golf</t>
  </si>
  <si>
    <t>Kevin Stadler</t>
  </si>
  <si>
    <t>Brody Ninyette</t>
  </si>
  <si>
    <t>DQ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</si>
</sst>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"/>
  </numFmts>
  <fonts count="9">
    <font>
      <sz val="10.0"/>
      <color rgb="FF000000"/>
      <name val="Arial"/>
    </font>
    <font>
      <sz val="8.0"/>
      <color rgb="FFFFFFFF"/>
      <name val="Arial"/>
    </font>
    <font>
      <sz val="8.0"/>
      <color rgb="FFFFFFFF"/>
    </font>
    <font>
      <sz val="8.0"/>
      <name val="Arial"/>
    </font>
    <font>
      <sz val="8.0"/>
    </font>
    <font>
      <color rgb="FFFFFFFF"/>
    </font>
    <font/>
    <font>
      <sz val="11.0"/>
      <color rgb="FFFFFFFF"/>
      <name val="Calibri"/>
    </font>
    <font>
      <sz val="11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4A86E8"/>
        <bgColor rgb="FF4A86E8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3" fontId="2" numFmtId="0" xfId="0" applyAlignment="1" applyFill="1" applyFont="1">
      <alignment horizontal="center"/>
    </xf>
    <xf borderId="0" fillId="4" fontId="3" numFmtId="0" xfId="0" applyAlignment="1" applyFill="1" applyFont="1">
      <alignment horizontal="center"/>
    </xf>
    <xf borderId="0" fillId="3" fontId="2" numFmtId="164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5" fontId="3" numFmtId="0" xfId="0" applyAlignment="1" applyFill="1" applyFont="1">
      <alignment horizontal="center"/>
    </xf>
    <xf borderId="0" fillId="0" fontId="4" numFmtId="0" xfId="0" applyAlignment="1" applyFont="1">
      <alignment horizontal="center"/>
    </xf>
    <xf borderId="0" fillId="6" fontId="3" numFmtId="0" xfId="0" applyAlignment="1" applyFill="1" applyFont="1">
      <alignment horizontal="center"/>
    </xf>
    <xf borderId="0" fillId="0" fontId="4" numFmtId="9" xfId="0" applyAlignment="1" applyFont="1" applyNumberFormat="1">
      <alignment horizontal="center"/>
    </xf>
    <xf borderId="0" fillId="4" fontId="4" numFmtId="0" xfId="0" applyAlignment="1" applyFont="1">
      <alignment horizontal="center"/>
    </xf>
    <xf borderId="0" fillId="7" fontId="4" numFmtId="0" xfId="0" applyAlignment="1" applyFill="1" applyFont="1">
      <alignment horizontal="center"/>
    </xf>
    <xf borderId="0" fillId="5" fontId="4" numFmtId="0" xfId="0" applyAlignment="1" applyFont="1">
      <alignment horizontal="center"/>
    </xf>
    <xf borderId="0" fillId="6" fontId="4" numFmtId="0" xfId="0" applyAlignment="1" applyFont="1">
      <alignment horizontal="center"/>
    </xf>
    <xf borderId="0" fillId="7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8" fontId="4" numFmtId="0" xfId="0" applyAlignment="1" applyFill="1" applyFont="1">
      <alignment horizontal="center"/>
    </xf>
    <xf borderId="0" fillId="9" fontId="4" numFmtId="0" xfId="0" applyAlignment="1" applyFill="1" applyFont="1">
      <alignment horizontal="center"/>
    </xf>
    <xf borderId="0" fillId="8" fontId="4" numFmtId="165" xfId="0" applyAlignment="1" applyFont="1" applyNumberFormat="1">
      <alignment horizontal="center"/>
    </xf>
    <xf borderId="0" fillId="9" fontId="4" numFmtId="165" xfId="0" applyAlignment="1" applyFont="1" applyNumberFormat="1">
      <alignment horizontal="center"/>
    </xf>
    <xf borderId="0" fillId="8" fontId="4" numFmtId="0" xfId="0" applyAlignment="1" applyFont="1">
      <alignment horizontal="center"/>
    </xf>
    <xf borderId="0" fillId="9" fontId="4" numFmtId="0" xfId="0" applyAlignment="1" applyFont="1">
      <alignment horizontal="center"/>
    </xf>
    <xf borderId="0" fillId="3" fontId="2" numFmtId="0" xfId="0" applyAlignment="1" applyFont="1">
      <alignment horizontal="center"/>
    </xf>
    <xf borderId="0" fillId="3" fontId="2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3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3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0"/>
    <col customWidth="1" min="2" max="3" width="6.0"/>
    <col customWidth="1" min="4" max="4" width="5.29"/>
    <col customWidth="1" min="5" max="5" width="6.29"/>
    <col customWidth="1" min="6" max="6" width="5.29"/>
    <col customWidth="1" min="7" max="7" width="7.0"/>
    <col customWidth="1" min="8" max="8" width="7.43"/>
    <col customWidth="1" min="9" max="9" width="7.0"/>
    <col customWidth="1" min="10" max="10" width="6.86"/>
    <col customWidth="1" min="11" max="11" width="7.0"/>
    <col customWidth="1" min="12" max="15" width="7.43"/>
    <col customWidth="1" min="16" max="16" width="6.57"/>
  </cols>
  <sheetData>
    <row r="1">
      <c r="A1" s="2" t="s">
        <v>11</v>
      </c>
      <c r="B1" s="4" t="s">
        <v>10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>
        <v>2012.0</v>
      </c>
      <c r="K1" s="2">
        <v>2011.0</v>
      </c>
      <c r="L1" s="2">
        <v>2010.0</v>
      </c>
      <c r="M1" s="2">
        <v>2009.0</v>
      </c>
      <c r="N1" s="2">
        <v>2008.0</v>
      </c>
      <c r="O1" s="2">
        <v>2007.0</v>
      </c>
      <c r="P1" s="2">
        <v>2006.0</v>
      </c>
    </row>
    <row r="2">
      <c r="A2" s="6" t="s">
        <v>22</v>
      </c>
      <c r="B2" s="7">
        <v>8600.0</v>
      </c>
      <c r="C2" s="6">
        <v>1.0</v>
      </c>
      <c r="D2" s="6">
        <v>1.0</v>
      </c>
      <c r="E2" s="6">
        <v>1.0</v>
      </c>
      <c r="F2" s="6">
        <v>1.0</v>
      </c>
      <c r="G2" s="6" t="s">
        <v>40</v>
      </c>
      <c r="H2" s="9"/>
      <c r="I2" s="9"/>
      <c r="J2" s="13"/>
      <c r="K2" s="9"/>
      <c r="L2" s="9"/>
      <c r="M2" s="9"/>
      <c r="N2" s="9"/>
      <c r="O2" s="9"/>
      <c r="P2" s="9"/>
    </row>
    <row r="3">
      <c r="A3" s="6" t="s">
        <v>52</v>
      </c>
      <c r="B3" s="7">
        <v>6900.0</v>
      </c>
      <c r="C3" s="6">
        <v>1.0</v>
      </c>
      <c r="D3" s="6">
        <v>1.0</v>
      </c>
      <c r="E3" s="6">
        <v>1.0</v>
      </c>
      <c r="F3" s="6">
        <v>2.0</v>
      </c>
      <c r="G3" s="6" t="s">
        <v>54</v>
      </c>
      <c r="H3" s="9"/>
      <c r="I3" s="9"/>
      <c r="J3" s="13"/>
      <c r="K3" s="9"/>
      <c r="L3" s="9"/>
      <c r="M3" s="9"/>
      <c r="N3" s="9"/>
      <c r="O3" s="9"/>
      <c r="P3" s="9"/>
    </row>
    <row r="4">
      <c r="A4" s="6" t="s">
        <v>56</v>
      </c>
      <c r="B4" s="7">
        <v>12100.0</v>
      </c>
      <c r="C4" s="6">
        <v>5.0</v>
      </c>
      <c r="D4" s="6">
        <v>5.0</v>
      </c>
      <c r="E4" s="6">
        <v>3.0</v>
      </c>
      <c r="F4" s="6">
        <v>6.0</v>
      </c>
      <c r="G4" s="6" t="s">
        <v>57</v>
      </c>
      <c r="H4" s="9"/>
      <c r="I4" s="6" t="s">
        <v>58</v>
      </c>
      <c r="J4" s="13"/>
      <c r="K4" s="6" t="s">
        <v>60</v>
      </c>
      <c r="L4" s="6" t="s">
        <v>61</v>
      </c>
      <c r="M4" s="6" t="s">
        <v>62</v>
      </c>
      <c r="N4" s="9"/>
      <c r="O4" s="9"/>
      <c r="P4" s="9"/>
    </row>
    <row r="5">
      <c r="A5" s="6" t="s">
        <v>63</v>
      </c>
      <c r="B5" s="7">
        <v>7100.0</v>
      </c>
      <c r="C5" s="6">
        <v>1.0</v>
      </c>
      <c r="D5" s="6">
        <v>1.0</v>
      </c>
      <c r="E5" s="6">
        <v>1.0</v>
      </c>
      <c r="F5" s="6">
        <v>7.0</v>
      </c>
      <c r="G5" s="6" t="s">
        <v>64</v>
      </c>
      <c r="H5" s="9"/>
      <c r="I5" s="9"/>
      <c r="J5" s="13"/>
      <c r="K5" s="9"/>
      <c r="L5" s="9"/>
      <c r="M5" s="9"/>
      <c r="N5" s="9"/>
      <c r="O5" s="9"/>
      <c r="P5" s="9"/>
    </row>
    <row r="6">
      <c r="A6" s="6" t="s">
        <v>67</v>
      </c>
      <c r="B6" s="7">
        <v>6600.0</v>
      </c>
      <c r="C6" s="6">
        <v>1.0</v>
      </c>
      <c r="D6" s="6">
        <v>1.0</v>
      </c>
      <c r="E6" s="6">
        <v>1.0</v>
      </c>
      <c r="F6" s="6">
        <v>10.0</v>
      </c>
      <c r="G6" s="9"/>
      <c r="H6" s="9"/>
      <c r="I6" s="9"/>
      <c r="J6" s="13"/>
      <c r="K6" s="6" t="s">
        <v>70</v>
      </c>
      <c r="L6" s="9"/>
      <c r="M6" s="9"/>
      <c r="N6" s="9"/>
      <c r="O6" s="9"/>
      <c r="P6" s="9"/>
    </row>
    <row r="7">
      <c r="A7" s="6" t="s">
        <v>71</v>
      </c>
      <c r="B7" s="7">
        <v>7800.0</v>
      </c>
      <c r="C7" s="6">
        <v>1.0</v>
      </c>
      <c r="D7" s="6">
        <v>1.0</v>
      </c>
      <c r="E7" s="6">
        <v>0.0</v>
      </c>
      <c r="F7" s="6">
        <v>11.0</v>
      </c>
      <c r="G7" s="6" t="s">
        <v>57</v>
      </c>
      <c r="H7" s="9"/>
      <c r="I7" s="9"/>
      <c r="J7" s="13"/>
      <c r="K7" s="9"/>
      <c r="L7" s="9"/>
      <c r="M7" s="9"/>
      <c r="N7" s="9"/>
      <c r="O7" s="9"/>
      <c r="P7" s="9"/>
    </row>
    <row r="8">
      <c r="A8" s="6" t="s">
        <v>68</v>
      </c>
      <c r="B8" s="7">
        <v>7800.0</v>
      </c>
      <c r="C8" s="6">
        <v>4.0</v>
      </c>
      <c r="D8" s="6">
        <v>4.0</v>
      </c>
      <c r="E8" s="6">
        <v>3.0</v>
      </c>
      <c r="F8" s="6">
        <v>12.3</v>
      </c>
      <c r="G8" s="6" t="s">
        <v>76</v>
      </c>
      <c r="H8" s="9"/>
      <c r="I8" s="9"/>
      <c r="J8" s="13"/>
      <c r="K8" s="9"/>
      <c r="L8" s="6" t="s">
        <v>78</v>
      </c>
      <c r="M8" s="6" t="s">
        <v>79</v>
      </c>
      <c r="N8" s="6" t="s">
        <v>80</v>
      </c>
      <c r="O8" s="9"/>
      <c r="P8" s="9"/>
    </row>
    <row r="9">
      <c r="A9" s="6" t="s">
        <v>53</v>
      </c>
      <c r="B9" s="7">
        <v>8700.0</v>
      </c>
      <c r="C9" s="6">
        <v>7.0</v>
      </c>
      <c r="D9" s="6">
        <v>7.0</v>
      </c>
      <c r="E9" s="6">
        <v>5.0</v>
      </c>
      <c r="F9" s="6">
        <v>12.9</v>
      </c>
      <c r="G9" s="6" t="s">
        <v>83</v>
      </c>
      <c r="H9" s="6" t="s">
        <v>84</v>
      </c>
      <c r="I9" s="6" t="s">
        <v>86</v>
      </c>
      <c r="J9" s="16" t="s">
        <v>88</v>
      </c>
      <c r="K9" s="6" t="s">
        <v>40</v>
      </c>
      <c r="L9" s="6" t="s">
        <v>90</v>
      </c>
      <c r="M9" s="6" t="s">
        <v>91</v>
      </c>
      <c r="N9" s="9"/>
      <c r="O9" s="9"/>
      <c r="P9" s="9"/>
    </row>
    <row r="10">
      <c r="A10" s="6" t="s">
        <v>93</v>
      </c>
      <c r="B10" s="7">
        <v>7300.0</v>
      </c>
      <c r="C10" s="6">
        <v>1.0</v>
      </c>
      <c r="D10" s="6">
        <v>1.0</v>
      </c>
      <c r="E10" s="6">
        <v>0.0</v>
      </c>
      <c r="F10" s="6">
        <v>14.0</v>
      </c>
      <c r="G10" s="9"/>
      <c r="H10" s="6" t="s">
        <v>94</v>
      </c>
      <c r="I10" s="9"/>
      <c r="J10" s="13"/>
      <c r="K10" s="9"/>
      <c r="L10" s="9"/>
      <c r="M10" s="9"/>
      <c r="N10" s="9"/>
      <c r="O10" s="9"/>
      <c r="P10" s="9"/>
    </row>
    <row r="11">
      <c r="A11" s="6" t="s">
        <v>66</v>
      </c>
      <c r="B11" s="7">
        <v>9000.0</v>
      </c>
      <c r="C11" s="6">
        <v>2.0</v>
      </c>
      <c r="D11" s="6">
        <v>2.0</v>
      </c>
      <c r="E11" s="6">
        <v>1.0</v>
      </c>
      <c r="F11" s="6">
        <v>14.5</v>
      </c>
      <c r="G11" s="6" t="s">
        <v>64</v>
      </c>
      <c r="H11" s="6" t="s">
        <v>100</v>
      </c>
      <c r="I11" s="9"/>
      <c r="J11" s="13"/>
      <c r="K11" s="9"/>
      <c r="L11" s="9"/>
      <c r="M11" s="9"/>
      <c r="N11" s="9"/>
      <c r="O11" s="9"/>
      <c r="P11" s="9"/>
    </row>
    <row r="12">
      <c r="A12" s="6" t="s">
        <v>89</v>
      </c>
      <c r="B12" s="7">
        <v>11900.0</v>
      </c>
      <c r="C12" s="6">
        <v>3.0</v>
      </c>
      <c r="D12" s="6">
        <v>3.0</v>
      </c>
      <c r="E12" s="6">
        <v>2.0</v>
      </c>
      <c r="F12" s="6">
        <v>15.0</v>
      </c>
      <c r="G12" s="6" t="s">
        <v>101</v>
      </c>
      <c r="H12" s="9"/>
      <c r="I12" s="6" t="s">
        <v>102</v>
      </c>
      <c r="J12" s="16" t="s">
        <v>103</v>
      </c>
      <c r="K12" s="9"/>
      <c r="L12" s="9"/>
      <c r="M12" s="9"/>
      <c r="N12" s="9"/>
      <c r="O12" s="9"/>
      <c r="P12" s="9"/>
    </row>
    <row r="13">
      <c r="A13" s="6" t="s">
        <v>104</v>
      </c>
      <c r="B13" s="7">
        <v>8300.0</v>
      </c>
      <c r="C13" s="6">
        <v>6.0</v>
      </c>
      <c r="D13" s="6">
        <v>6.0</v>
      </c>
      <c r="E13" s="6">
        <v>3.0</v>
      </c>
      <c r="F13" s="6">
        <v>17.2</v>
      </c>
      <c r="G13" s="9"/>
      <c r="H13" s="9"/>
      <c r="I13" s="6" t="s">
        <v>107</v>
      </c>
      <c r="J13" s="16" t="s">
        <v>103</v>
      </c>
      <c r="K13" s="6" t="s">
        <v>109</v>
      </c>
      <c r="L13" s="6" t="s">
        <v>110</v>
      </c>
      <c r="M13" s="6" t="s">
        <v>111</v>
      </c>
      <c r="N13" s="9"/>
      <c r="O13" s="6" t="s">
        <v>113</v>
      </c>
      <c r="P13" s="9"/>
    </row>
    <row r="14">
      <c r="A14" s="6" t="s">
        <v>114</v>
      </c>
      <c r="B14" s="7">
        <v>7700.0</v>
      </c>
      <c r="C14" s="6">
        <v>9.0</v>
      </c>
      <c r="D14" s="6">
        <v>9.0</v>
      </c>
      <c r="E14" s="6">
        <v>4.0</v>
      </c>
      <c r="F14" s="6">
        <v>18.8</v>
      </c>
      <c r="G14" s="6" t="s">
        <v>116</v>
      </c>
      <c r="H14" s="6" t="s">
        <v>117</v>
      </c>
      <c r="I14" s="6" t="s">
        <v>118</v>
      </c>
      <c r="J14" s="16" t="s">
        <v>119</v>
      </c>
      <c r="K14" s="6" t="s">
        <v>120</v>
      </c>
      <c r="L14" s="6" t="s">
        <v>54</v>
      </c>
      <c r="M14" s="6" t="s">
        <v>121</v>
      </c>
      <c r="N14" s="6" t="s">
        <v>80</v>
      </c>
      <c r="O14" s="9"/>
      <c r="P14" s="6" t="s">
        <v>122</v>
      </c>
    </row>
    <row r="15">
      <c r="A15" s="6" t="s">
        <v>123</v>
      </c>
      <c r="B15" s="7">
        <v>7600.0</v>
      </c>
      <c r="C15" s="6">
        <v>1.0</v>
      </c>
      <c r="D15" s="6">
        <v>1.0</v>
      </c>
      <c r="E15" s="6">
        <v>0.0</v>
      </c>
      <c r="F15" s="6">
        <v>19.0</v>
      </c>
      <c r="G15" s="6" t="s">
        <v>126</v>
      </c>
      <c r="H15" s="9"/>
      <c r="I15" s="9"/>
      <c r="J15" s="13"/>
      <c r="K15" s="9"/>
      <c r="L15" s="9"/>
      <c r="M15" s="9"/>
      <c r="N15" s="9"/>
      <c r="O15" s="9"/>
      <c r="P15" s="9"/>
    </row>
    <row r="16">
      <c r="A16" s="6" t="s">
        <v>128</v>
      </c>
      <c r="B16" s="7">
        <v>7900.0</v>
      </c>
      <c r="C16" s="6">
        <v>1.0</v>
      </c>
      <c r="D16" s="6">
        <v>1.0</v>
      </c>
      <c r="E16" s="6">
        <v>0.0</v>
      </c>
      <c r="F16" s="6">
        <v>19.0</v>
      </c>
      <c r="G16" s="9"/>
      <c r="H16" s="9"/>
      <c r="I16" s="9"/>
      <c r="J16" s="13"/>
      <c r="K16" s="9"/>
      <c r="L16" s="9"/>
      <c r="M16" s="6" t="s">
        <v>131</v>
      </c>
      <c r="N16" s="9"/>
      <c r="O16" s="9"/>
      <c r="P16" s="9"/>
    </row>
    <row r="17">
      <c r="A17" s="6" t="s">
        <v>50</v>
      </c>
      <c r="B17" s="7">
        <v>8800.0</v>
      </c>
      <c r="C17" s="6">
        <v>4.0</v>
      </c>
      <c r="D17" s="6">
        <v>4.0</v>
      </c>
      <c r="E17" s="6">
        <v>2.0</v>
      </c>
      <c r="F17" s="6">
        <v>19.3</v>
      </c>
      <c r="G17" s="6" t="s">
        <v>134</v>
      </c>
      <c r="H17" s="6" t="s">
        <v>135</v>
      </c>
      <c r="I17" s="6" t="s">
        <v>86</v>
      </c>
      <c r="J17" s="16" t="s">
        <v>136</v>
      </c>
      <c r="K17" s="9"/>
      <c r="L17" s="9"/>
      <c r="M17" s="9"/>
      <c r="N17" s="9"/>
      <c r="O17" s="9"/>
      <c r="P17" s="9"/>
    </row>
    <row r="18">
      <c r="A18" s="6" t="s">
        <v>137</v>
      </c>
      <c r="B18" s="7">
        <v>7900.0</v>
      </c>
      <c r="C18" s="6">
        <v>3.0</v>
      </c>
      <c r="D18" s="6">
        <v>3.0</v>
      </c>
      <c r="E18" s="6">
        <v>1.0</v>
      </c>
      <c r="F18" s="6">
        <v>19.3</v>
      </c>
      <c r="G18" s="6" t="s">
        <v>134</v>
      </c>
      <c r="H18" s="9"/>
      <c r="I18" s="6" t="s">
        <v>107</v>
      </c>
      <c r="J18" s="16" t="s">
        <v>139</v>
      </c>
      <c r="K18" s="9"/>
      <c r="L18" s="9"/>
      <c r="M18" s="9"/>
      <c r="N18" s="9"/>
      <c r="O18" s="9"/>
      <c r="P18" s="9"/>
    </row>
    <row r="19">
      <c r="A19" s="6" t="s">
        <v>140</v>
      </c>
      <c r="B19" s="7">
        <v>9600.0</v>
      </c>
      <c r="C19" s="6">
        <v>8.0</v>
      </c>
      <c r="D19" s="6">
        <v>7.0</v>
      </c>
      <c r="E19" s="6">
        <v>5.0</v>
      </c>
      <c r="F19" s="6">
        <v>22.0</v>
      </c>
      <c r="G19" s="6" t="s">
        <v>141</v>
      </c>
      <c r="H19" s="9"/>
      <c r="I19" s="6" t="s">
        <v>143</v>
      </c>
      <c r="J19" s="13"/>
      <c r="K19" s="6" t="s">
        <v>60</v>
      </c>
      <c r="L19" s="6" t="s">
        <v>145</v>
      </c>
      <c r="M19" s="6" t="s">
        <v>146</v>
      </c>
      <c r="N19" s="6" t="s">
        <v>147</v>
      </c>
      <c r="O19" s="6" t="s">
        <v>84</v>
      </c>
      <c r="P19" s="6" t="s">
        <v>149</v>
      </c>
    </row>
    <row r="20">
      <c r="A20" s="6" t="s">
        <v>85</v>
      </c>
      <c r="B20" s="7">
        <v>9800.0</v>
      </c>
      <c r="C20" s="6">
        <v>8.0</v>
      </c>
      <c r="D20" s="6">
        <v>8.0</v>
      </c>
      <c r="E20" s="6">
        <v>1.0</v>
      </c>
      <c r="F20" s="6">
        <v>22.3</v>
      </c>
      <c r="G20" s="6" t="s">
        <v>57</v>
      </c>
      <c r="H20" s="6" t="s">
        <v>150</v>
      </c>
      <c r="I20" s="6" t="s">
        <v>151</v>
      </c>
      <c r="J20" s="13"/>
      <c r="K20" s="9"/>
      <c r="L20" s="6" t="s">
        <v>152</v>
      </c>
      <c r="M20" s="6" t="s">
        <v>153</v>
      </c>
      <c r="N20" s="6" t="s">
        <v>147</v>
      </c>
      <c r="O20" s="6" t="s">
        <v>154</v>
      </c>
      <c r="P20" s="6" t="s">
        <v>155</v>
      </c>
    </row>
    <row r="21">
      <c r="A21" s="6" t="s">
        <v>97</v>
      </c>
      <c r="B21" s="7">
        <v>9100.0</v>
      </c>
      <c r="C21" s="6">
        <v>5.0</v>
      </c>
      <c r="D21" s="6">
        <v>5.0</v>
      </c>
      <c r="E21" s="6">
        <v>1.0</v>
      </c>
      <c r="F21" s="6">
        <v>22.4</v>
      </c>
      <c r="G21" s="6" t="s">
        <v>57</v>
      </c>
      <c r="H21" s="6" t="s">
        <v>156</v>
      </c>
      <c r="I21" s="6" t="s">
        <v>157</v>
      </c>
      <c r="J21" s="13"/>
      <c r="K21" s="9"/>
      <c r="L21" s="9"/>
      <c r="M21" s="6" t="s">
        <v>158</v>
      </c>
      <c r="N21" s="6" t="s">
        <v>159</v>
      </c>
      <c r="O21" s="9"/>
      <c r="P21" s="9"/>
    </row>
    <row r="22">
      <c r="A22" s="6" t="s">
        <v>160</v>
      </c>
      <c r="B22" s="7">
        <v>7700.0</v>
      </c>
      <c r="C22" s="6">
        <v>2.0</v>
      </c>
      <c r="D22" s="6">
        <v>2.0</v>
      </c>
      <c r="E22" s="6">
        <v>0.0</v>
      </c>
      <c r="F22" s="6">
        <v>22.5</v>
      </c>
      <c r="G22" s="6" t="s">
        <v>161</v>
      </c>
      <c r="H22" s="9"/>
      <c r="I22" s="9"/>
      <c r="J22" s="16" t="s">
        <v>162</v>
      </c>
      <c r="K22" s="9"/>
      <c r="L22" s="9"/>
      <c r="M22" s="9"/>
      <c r="N22" s="9"/>
      <c r="O22" s="9"/>
      <c r="P22" s="9"/>
    </row>
    <row r="23">
      <c r="A23" s="6" t="s">
        <v>163</v>
      </c>
      <c r="B23" s="7">
        <v>7100.0</v>
      </c>
      <c r="C23" s="6">
        <v>4.0</v>
      </c>
      <c r="D23" s="6">
        <v>4.0</v>
      </c>
      <c r="E23" s="6">
        <v>0.0</v>
      </c>
      <c r="F23" s="6">
        <v>22.8</v>
      </c>
      <c r="G23" s="6" t="s">
        <v>126</v>
      </c>
      <c r="H23" s="9"/>
      <c r="I23" s="6" t="s">
        <v>107</v>
      </c>
      <c r="J23" s="16" t="s">
        <v>165</v>
      </c>
      <c r="K23" s="9"/>
      <c r="L23" s="9"/>
      <c r="M23" s="9"/>
      <c r="N23" s="6" t="s">
        <v>166</v>
      </c>
      <c r="O23" s="9"/>
      <c r="P23" s="9"/>
    </row>
    <row r="24">
      <c r="A24" s="6" t="s">
        <v>168</v>
      </c>
      <c r="B24" s="7">
        <v>8100.0</v>
      </c>
      <c r="C24" s="6">
        <v>1.0</v>
      </c>
      <c r="D24" s="6">
        <v>1.0</v>
      </c>
      <c r="E24" s="6">
        <v>0.0</v>
      </c>
      <c r="F24" s="6">
        <v>23.0</v>
      </c>
      <c r="G24" s="6" t="s">
        <v>141</v>
      </c>
      <c r="H24" s="9"/>
      <c r="I24" s="9"/>
      <c r="J24" s="13"/>
      <c r="K24" s="9"/>
      <c r="L24" s="9"/>
      <c r="M24" s="9"/>
      <c r="N24" s="9"/>
      <c r="O24" s="9"/>
      <c r="P24" s="9"/>
    </row>
    <row r="25">
      <c r="A25" s="6" t="s">
        <v>170</v>
      </c>
      <c r="B25" s="7">
        <v>6800.0</v>
      </c>
      <c r="C25" s="6">
        <v>3.0</v>
      </c>
      <c r="D25" s="6">
        <v>3.0</v>
      </c>
      <c r="E25" s="6">
        <v>1.0</v>
      </c>
      <c r="F25" s="6">
        <v>23.7</v>
      </c>
      <c r="G25" s="6" t="s">
        <v>173</v>
      </c>
      <c r="H25" s="9"/>
      <c r="I25" s="9"/>
      <c r="J25" s="13"/>
      <c r="K25" s="9"/>
      <c r="L25" s="9"/>
      <c r="M25" s="6" t="s">
        <v>111</v>
      </c>
      <c r="N25" s="6" t="s">
        <v>174</v>
      </c>
      <c r="O25" s="9"/>
      <c r="P25" s="9"/>
    </row>
    <row r="26">
      <c r="A26" s="6" t="s">
        <v>175</v>
      </c>
      <c r="B26" s="7">
        <v>5900.0</v>
      </c>
      <c r="C26" s="6">
        <v>3.0</v>
      </c>
      <c r="D26" s="6">
        <v>3.0</v>
      </c>
      <c r="E26" s="6">
        <v>0.0</v>
      </c>
      <c r="F26" s="6">
        <v>24.3</v>
      </c>
      <c r="G26" s="9"/>
      <c r="H26" s="9"/>
      <c r="I26" s="9"/>
      <c r="J26" s="13"/>
      <c r="K26" s="9"/>
      <c r="L26" s="9"/>
      <c r="M26" s="9"/>
      <c r="N26" s="6" t="s">
        <v>176</v>
      </c>
      <c r="O26" s="6" t="s">
        <v>117</v>
      </c>
      <c r="P26" s="6" t="s">
        <v>155</v>
      </c>
    </row>
    <row r="27">
      <c r="A27" s="6" t="s">
        <v>39</v>
      </c>
      <c r="B27" s="7">
        <v>8400.0</v>
      </c>
      <c r="C27" s="6">
        <v>4.0</v>
      </c>
      <c r="D27" s="6">
        <v>4.0</v>
      </c>
      <c r="E27" s="6">
        <v>1.0</v>
      </c>
      <c r="F27" s="6">
        <v>25.0</v>
      </c>
      <c r="G27" s="6" t="s">
        <v>161</v>
      </c>
      <c r="H27" s="6" t="s">
        <v>178</v>
      </c>
      <c r="I27" s="6" t="s">
        <v>118</v>
      </c>
      <c r="J27" s="13"/>
      <c r="K27" s="9"/>
      <c r="L27" s="6" t="s">
        <v>179</v>
      </c>
      <c r="M27" s="9"/>
      <c r="N27" s="9"/>
      <c r="O27" s="9"/>
      <c r="P27" s="9"/>
    </row>
    <row r="28">
      <c r="A28" s="6" t="s">
        <v>181</v>
      </c>
      <c r="B28" s="7">
        <v>9400.0</v>
      </c>
      <c r="C28" s="6">
        <v>5.0</v>
      </c>
      <c r="D28" s="6">
        <v>5.0</v>
      </c>
      <c r="E28" s="6">
        <v>1.0</v>
      </c>
      <c r="F28" s="6">
        <v>25.2</v>
      </c>
      <c r="G28" s="6" t="s">
        <v>182</v>
      </c>
      <c r="H28" s="6" t="s">
        <v>183</v>
      </c>
      <c r="I28" s="9"/>
      <c r="J28" s="16" t="s">
        <v>184</v>
      </c>
      <c r="K28" s="6" t="s">
        <v>185</v>
      </c>
      <c r="L28" s="6" t="s">
        <v>179</v>
      </c>
      <c r="M28" s="9"/>
      <c r="N28" s="9"/>
      <c r="O28" s="9"/>
      <c r="P28" s="9"/>
    </row>
    <row r="29">
      <c r="A29" s="6" t="s">
        <v>186</v>
      </c>
      <c r="B29" s="7">
        <v>9300.0</v>
      </c>
      <c r="C29" s="6">
        <v>1.0</v>
      </c>
      <c r="D29" s="6">
        <v>1.0</v>
      </c>
      <c r="E29" s="6">
        <v>0.0</v>
      </c>
      <c r="F29" s="6">
        <v>27.0</v>
      </c>
      <c r="G29" s="6" t="s">
        <v>190</v>
      </c>
      <c r="H29" s="9"/>
      <c r="I29" s="9"/>
      <c r="J29" s="13"/>
      <c r="K29" s="9"/>
      <c r="L29" s="9"/>
      <c r="M29" s="9"/>
      <c r="N29" s="9"/>
      <c r="O29" s="9"/>
      <c r="P29" s="9"/>
    </row>
    <row r="30">
      <c r="A30" s="6" t="s">
        <v>192</v>
      </c>
      <c r="B30" s="7">
        <v>8900.0</v>
      </c>
      <c r="C30" s="6">
        <v>3.0</v>
      </c>
      <c r="D30" s="6">
        <v>3.0</v>
      </c>
      <c r="E30" s="6">
        <v>1.0</v>
      </c>
      <c r="F30" s="6">
        <v>27.0</v>
      </c>
      <c r="G30" s="9"/>
      <c r="H30" s="6" t="s">
        <v>156</v>
      </c>
      <c r="I30" s="6" t="s">
        <v>195</v>
      </c>
      <c r="J30" s="13"/>
      <c r="K30" s="9"/>
      <c r="L30" s="9"/>
      <c r="M30" s="6" t="s">
        <v>196</v>
      </c>
      <c r="N30" s="9"/>
      <c r="O30" s="9"/>
      <c r="P30" s="9"/>
    </row>
    <row r="31">
      <c r="A31" s="6" t="s">
        <v>129</v>
      </c>
      <c r="B31" s="7">
        <v>7000.0</v>
      </c>
      <c r="C31" s="6">
        <v>3.0</v>
      </c>
      <c r="D31" s="6">
        <v>3.0</v>
      </c>
      <c r="E31" s="6">
        <v>1.0</v>
      </c>
      <c r="F31" s="6">
        <v>27.0</v>
      </c>
      <c r="G31" s="6" t="s">
        <v>64</v>
      </c>
      <c r="H31" s="6" t="s">
        <v>198</v>
      </c>
      <c r="I31" s="6" t="s">
        <v>199</v>
      </c>
      <c r="J31" s="13"/>
      <c r="K31" s="9"/>
      <c r="L31" s="9"/>
      <c r="M31" s="9"/>
      <c r="N31" s="9"/>
      <c r="O31" s="9"/>
      <c r="P31" s="9"/>
    </row>
    <row r="32">
      <c r="A32" s="6" t="s">
        <v>200</v>
      </c>
      <c r="B32" s="7">
        <v>7200.0</v>
      </c>
      <c r="C32" s="6">
        <v>1.0</v>
      </c>
      <c r="D32" s="6">
        <v>1.0</v>
      </c>
      <c r="E32" s="6">
        <v>0.0</v>
      </c>
      <c r="F32" s="6">
        <v>28.0</v>
      </c>
      <c r="G32" s="9"/>
      <c r="H32" s="6" t="s">
        <v>156</v>
      </c>
      <c r="I32" s="9"/>
      <c r="J32" s="13"/>
      <c r="K32" s="9"/>
      <c r="L32" s="9"/>
      <c r="M32" s="9"/>
      <c r="N32" s="9"/>
      <c r="O32" s="9"/>
      <c r="P32" s="9"/>
    </row>
    <row r="33">
      <c r="A33" s="6" t="s">
        <v>201</v>
      </c>
      <c r="B33" s="7">
        <v>6900.0</v>
      </c>
      <c r="C33" s="6">
        <v>5.0</v>
      </c>
      <c r="D33" s="6">
        <v>5.0</v>
      </c>
      <c r="E33" s="6">
        <v>1.0</v>
      </c>
      <c r="F33" s="6">
        <v>28.4</v>
      </c>
      <c r="G33" s="9"/>
      <c r="H33" s="6" t="s">
        <v>202</v>
      </c>
      <c r="I33" s="6" t="s">
        <v>107</v>
      </c>
      <c r="J33" s="16" t="s">
        <v>204</v>
      </c>
      <c r="K33" s="6" t="s">
        <v>205</v>
      </c>
      <c r="L33" s="6" t="s">
        <v>206</v>
      </c>
      <c r="M33" s="9"/>
      <c r="N33" s="9"/>
      <c r="O33" s="9"/>
      <c r="P33" s="9"/>
    </row>
    <row r="34">
      <c r="A34" s="6" t="s">
        <v>106</v>
      </c>
      <c r="B34" s="7">
        <v>7400.0</v>
      </c>
      <c r="C34" s="6">
        <v>8.0</v>
      </c>
      <c r="D34" s="6">
        <v>8.0</v>
      </c>
      <c r="E34" s="6">
        <v>2.0</v>
      </c>
      <c r="F34" s="6">
        <v>28.9</v>
      </c>
      <c r="G34" s="6" t="s">
        <v>207</v>
      </c>
      <c r="H34" s="6" t="s">
        <v>94</v>
      </c>
      <c r="I34" s="6" t="s">
        <v>208</v>
      </c>
      <c r="J34" s="16" t="s">
        <v>119</v>
      </c>
      <c r="K34" s="6" t="s">
        <v>209</v>
      </c>
      <c r="L34" s="6" t="s">
        <v>210</v>
      </c>
      <c r="M34" s="9"/>
      <c r="N34" s="6" t="s">
        <v>211</v>
      </c>
      <c r="O34" s="6" t="s">
        <v>213</v>
      </c>
      <c r="P34" s="9"/>
    </row>
    <row r="35">
      <c r="A35" s="6" t="s">
        <v>138</v>
      </c>
      <c r="B35" s="7">
        <v>7100.0</v>
      </c>
      <c r="C35" s="6">
        <v>8.0</v>
      </c>
      <c r="D35" s="6">
        <v>8.0</v>
      </c>
      <c r="E35" s="6">
        <v>0.0</v>
      </c>
      <c r="F35" s="6">
        <v>29.4</v>
      </c>
      <c r="G35" s="6" t="s">
        <v>57</v>
      </c>
      <c r="H35" s="6" t="s">
        <v>215</v>
      </c>
      <c r="I35" s="6" t="s">
        <v>217</v>
      </c>
      <c r="J35" s="16" t="s">
        <v>218</v>
      </c>
      <c r="K35" s="6" t="s">
        <v>219</v>
      </c>
      <c r="L35" s="9"/>
      <c r="M35" s="6" t="s">
        <v>131</v>
      </c>
      <c r="N35" s="6" t="s">
        <v>220</v>
      </c>
      <c r="O35" s="9"/>
      <c r="P35" s="6" t="s">
        <v>221</v>
      </c>
    </row>
    <row r="36">
      <c r="A36" s="6" t="s">
        <v>222</v>
      </c>
      <c r="B36" s="7">
        <v>8200.0</v>
      </c>
      <c r="C36" s="6">
        <v>7.0</v>
      </c>
      <c r="D36" s="6">
        <v>7.0</v>
      </c>
      <c r="E36" s="6">
        <v>2.0</v>
      </c>
      <c r="F36" s="6">
        <v>31.3</v>
      </c>
      <c r="G36" s="6" t="s">
        <v>134</v>
      </c>
      <c r="H36" s="6" t="s">
        <v>224</v>
      </c>
      <c r="I36" s="9"/>
      <c r="J36" s="13"/>
      <c r="K36" s="6" t="s">
        <v>60</v>
      </c>
      <c r="L36" s="6" t="s">
        <v>78</v>
      </c>
      <c r="M36" s="9"/>
      <c r="N36" s="6" t="s">
        <v>226</v>
      </c>
      <c r="O36" s="6" t="s">
        <v>117</v>
      </c>
      <c r="P36" s="6" t="s">
        <v>155</v>
      </c>
    </row>
    <row r="37">
      <c r="A37" s="6" t="s">
        <v>228</v>
      </c>
      <c r="B37" s="7">
        <v>6400.0</v>
      </c>
      <c r="C37" s="6">
        <v>2.0</v>
      </c>
      <c r="D37" s="6">
        <v>2.0</v>
      </c>
      <c r="E37" s="6">
        <v>0.0</v>
      </c>
      <c r="F37" s="6">
        <v>32.0</v>
      </c>
      <c r="G37" s="9"/>
      <c r="H37" s="6" t="s">
        <v>156</v>
      </c>
      <c r="I37" s="9"/>
      <c r="J37" s="16" t="s">
        <v>229</v>
      </c>
      <c r="K37" s="9"/>
      <c r="L37" s="9"/>
      <c r="M37" s="9"/>
      <c r="N37" s="9"/>
      <c r="O37" s="9"/>
      <c r="P37" s="9"/>
    </row>
    <row r="38">
      <c r="A38" s="6" t="s">
        <v>230</v>
      </c>
      <c r="B38" s="7">
        <v>7800.0</v>
      </c>
      <c r="C38" s="6">
        <v>1.0</v>
      </c>
      <c r="D38" s="6">
        <v>1.0</v>
      </c>
      <c r="E38" s="6">
        <v>0.0</v>
      </c>
      <c r="F38" s="6">
        <v>35.0</v>
      </c>
      <c r="G38" s="6" t="s">
        <v>134</v>
      </c>
      <c r="H38" s="9"/>
      <c r="I38" s="9"/>
      <c r="J38" s="13"/>
      <c r="K38" s="9"/>
      <c r="L38" s="9"/>
      <c r="M38" s="9"/>
      <c r="N38" s="9"/>
      <c r="O38" s="9"/>
      <c r="P38" s="9"/>
    </row>
    <row r="39">
      <c r="A39" s="6" t="s">
        <v>231</v>
      </c>
      <c r="B39" s="7">
        <v>5900.0</v>
      </c>
      <c r="C39" s="6">
        <v>4.0</v>
      </c>
      <c r="D39" s="6">
        <v>4.0</v>
      </c>
      <c r="E39" s="6">
        <v>0.0</v>
      </c>
      <c r="F39" s="6">
        <v>35.3</v>
      </c>
      <c r="G39" s="6" t="s">
        <v>190</v>
      </c>
      <c r="H39" s="9"/>
      <c r="I39" s="9"/>
      <c r="J39" s="13"/>
      <c r="K39" s="6" t="s">
        <v>232</v>
      </c>
      <c r="L39" s="6" t="s">
        <v>234</v>
      </c>
      <c r="M39" s="9"/>
      <c r="N39" s="6" t="s">
        <v>235</v>
      </c>
      <c r="O39" s="9"/>
      <c r="P39" s="9"/>
    </row>
    <row r="40">
      <c r="A40" s="6" t="s">
        <v>81</v>
      </c>
      <c r="B40" s="7">
        <v>7500.0</v>
      </c>
      <c r="C40" s="6">
        <v>3.0</v>
      </c>
      <c r="D40" s="6">
        <v>3.0</v>
      </c>
      <c r="E40" s="6">
        <v>1.0</v>
      </c>
      <c r="F40" s="6">
        <v>35.3</v>
      </c>
      <c r="G40" s="6" t="s">
        <v>101</v>
      </c>
      <c r="H40" s="9"/>
      <c r="I40" s="6" t="s">
        <v>199</v>
      </c>
      <c r="J40" s="16" t="s">
        <v>237</v>
      </c>
      <c r="K40" s="9"/>
      <c r="L40" s="9"/>
      <c r="M40" s="9"/>
      <c r="N40" s="9"/>
      <c r="O40" s="9"/>
      <c r="P40" s="9"/>
    </row>
    <row r="41">
      <c r="A41" s="6" t="s">
        <v>238</v>
      </c>
      <c r="B41" s="7">
        <v>7200.0</v>
      </c>
      <c r="C41" s="6">
        <v>4.0</v>
      </c>
      <c r="D41" s="6">
        <v>4.0</v>
      </c>
      <c r="E41" s="6">
        <v>0.0</v>
      </c>
      <c r="F41" s="6">
        <v>37.0</v>
      </c>
      <c r="G41" s="9"/>
      <c r="H41" s="9"/>
      <c r="I41" s="6" t="s">
        <v>199</v>
      </c>
      <c r="J41" s="13"/>
      <c r="K41" s="9"/>
      <c r="L41" s="9"/>
      <c r="M41" s="6" t="s">
        <v>239</v>
      </c>
      <c r="N41" s="6" t="s">
        <v>235</v>
      </c>
      <c r="O41" s="9"/>
      <c r="P41" s="6" t="s">
        <v>240</v>
      </c>
    </row>
    <row r="42">
      <c r="A42" s="6" t="s">
        <v>241</v>
      </c>
      <c r="B42" s="7">
        <v>5800.0</v>
      </c>
      <c r="C42" s="6">
        <v>3.0</v>
      </c>
      <c r="D42" s="6">
        <v>3.0</v>
      </c>
      <c r="E42" s="6">
        <v>0.0</v>
      </c>
      <c r="F42" s="6">
        <v>38.3</v>
      </c>
      <c r="G42" s="6" t="s">
        <v>173</v>
      </c>
      <c r="H42" s="9"/>
      <c r="I42" s="9"/>
      <c r="J42" s="16" t="s">
        <v>242</v>
      </c>
      <c r="K42" s="6" t="s">
        <v>120</v>
      </c>
      <c r="L42" s="9"/>
      <c r="M42" s="9"/>
      <c r="N42" s="9"/>
      <c r="O42" s="9"/>
      <c r="P42" s="9"/>
    </row>
    <row r="43">
      <c r="A43" s="6" t="s">
        <v>243</v>
      </c>
      <c r="B43" s="7">
        <v>7000.0</v>
      </c>
      <c r="C43" s="6">
        <v>4.0</v>
      </c>
      <c r="D43" s="6">
        <v>4.0</v>
      </c>
      <c r="E43" s="6">
        <v>0.0</v>
      </c>
      <c r="F43" s="6">
        <v>38.5</v>
      </c>
      <c r="G43" s="9"/>
      <c r="H43" s="9"/>
      <c r="I43" s="6" t="s">
        <v>107</v>
      </c>
      <c r="J43" s="13"/>
      <c r="K43" s="9"/>
      <c r="L43" s="6" t="s">
        <v>244</v>
      </c>
      <c r="M43" s="9"/>
      <c r="N43" s="6" t="s">
        <v>245</v>
      </c>
      <c r="O43" s="6" t="s">
        <v>246</v>
      </c>
      <c r="P43" s="9"/>
    </row>
    <row r="44">
      <c r="A44" s="6" t="s">
        <v>180</v>
      </c>
      <c r="B44" s="7">
        <v>7200.0</v>
      </c>
      <c r="C44" s="6">
        <v>2.0</v>
      </c>
      <c r="D44" s="6">
        <v>2.0</v>
      </c>
      <c r="E44" s="6">
        <v>0.0</v>
      </c>
      <c r="F44" s="6">
        <v>38.5</v>
      </c>
      <c r="G44" s="6" t="s">
        <v>249</v>
      </c>
      <c r="H44" s="6" t="s">
        <v>117</v>
      </c>
      <c r="I44" s="9"/>
      <c r="J44" s="13"/>
      <c r="K44" s="9"/>
      <c r="L44" s="9"/>
      <c r="M44" s="9"/>
      <c r="N44" s="9"/>
      <c r="O44" s="9"/>
      <c r="P44" s="9"/>
    </row>
    <row r="45">
      <c r="A45" s="6" t="s">
        <v>194</v>
      </c>
      <c r="B45" s="7">
        <v>6700.0</v>
      </c>
      <c r="C45" s="6">
        <v>2.0</v>
      </c>
      <c r="D45" s="6">
        <v>2.0</v>
      </c>
      <c r="E45" s="6">
        <v>0.0</v>
      </c>
      <c r="F45" s="6">
        <v>39.5</v>
      </c>
      <c r="G45" s="6" t="s">
        <v>141</v>
      </c>
      <c r="H45" s="6" t="s">
        <v>251</v>
      </c>
      <c r="I45" s="9"/>
      <c r="J45" s="13"/>
      <c r="K45" s="9"/>
      <c r="L45" s="9"/>
      <c r="M45" s="9"/>
      <c r="N45" s="9"/>
      <c r="O45" s="9"/>
      <c r="P45" s="9"/>
    </row>
    <row r="46">
      <c r="A46" s="6" t="s">
        <v>252</v>
      </c>
      <c r="B46" s="7">
        <v>7400.0</v>
      </c>
      <c r="C46" s="6">
        <v>2.0</v>
      </c>
      <c r="D46" s="6">
        <v>2.0</v>
      </c>
      <c r="E46" s="6">
        <v>0.0</v>
      </c>
      <c r="F46" s="6">
        <v>40.5</v>
      </c>
      <c r="G46" s="9"/>
      <c r="H46" s="6" t="s">
        <v>198</v>
      </c>
      <c r="I46" s="6" t="s">
        <v>217</v>
      </c>
      <c r="J46" s="13"/>
      <c r="K46" s="9"/>
      <c r="L46" s="9"/>
      <c r="M46" s="9"/>
      <c r="N46" s="9"/>
      <c r="O46" s="9"/>
      <c r="P46" s="9"/>
    </row>
    <row r="47">
      <c r="A47" s="6" t="s">
        <v>203</v>
      </c>
      <c r="B47" s="7">
        <v>6700.0</v>
      </c>
      <c r="C47" s="6">
        <v>4.0</v>
      </c>
      <c r="D47" s="6">
        <v>4.0</v>
      </c>
      <c r="E47" s="6">
        <v>0.0</v>
      </c>
      <c r="F47" s="6">
        <v>40.5</v>
      </c>
      <c r="G47" s="6" t="s">
        <v>254</v>
      </c>
      <c r="H47" s="6" t="s">
        <v>255</v>
      </c>
      <c r="I47" s="9"/>
      <c r="J47" s="16" t="s">
        <v>256</v>
      </c>
      <c r="K47" s="9"/>
      <c r="L47" s="9"/>
      <c r="M47" s="6" t="s">
        <v>79</v>
      </c>
      <c r="N47" s="9"/>
      <c r="O47" s="9"/>
      <c r="P47" s="9"/>
    </row>
    <row r="48">
      <c r="A48" s="6" t="s">
        <v>257</v>
      </c>
      <c r="B48" s="7">
        <v>8000.0</v>
      </c>
      <c r="C48" s="6">
        <v>3.0</v>
      </c>
      <c r="D48" s="6">
        <v>3.0</v>
      </c>
      <c r="E48" s="6">
        <v>0.0</v>
      </c>
      <c r="F48" s="6">
        <v>40.7</v>
      </c>
      <c r="G48" s="6" t="s">
        <v>259</v>
      </c>
      <c r="H48" s="9"/>
      <c r="I48" s="9"/>
      <c r="J48" s="13"/>
      <c r="K48" s="6" t="s">
        <v>232</v>
      </c>
      <c r="L48" s="9"/>
      <c r="M48" s="6" t="s">
        <v>131</v>
      </c>
      <c r="N48" s="9"/>
      <c r="O48" s="9"/>
      <c r="P48" s="9"/>
    </row>
    <row r="49">
      <c r="A49" s="6" t="s">
        <v>74</v>
      </c>
      <c r="B49" s="7">
        <v>8000.0</v>
      </c>
      <c r="C49" s="6">
        <v>3.0</v>
      </c>
      <c r="D49" s="6">
        <v>3.0</v>
      </c>
      <c r="E49" s="6">
        <v>1.0</v>
      </c>
      <c r="F49" s="6">
        <v>44.0</v>
      </c>
      <c r="G49" s="6" t="s">
        <v>76</v>
      </c>
      <c r="H49" s="9"/>
      <c r="I49" s="9"/>
      <c r="J49" s="16" t="s">
        <v>237</v>
      </c>
      <c r="K49" s="9"/>
      <c r="L49" s="6" t="s">
        <v>260</v>
      </c>
      <c r="M49" s="9"/>
      <c r="N49" s="9"/>
      <c r="O49" s="9"/>
      <c r="P49" s="9"/>
    </row>
    <row r="50">
      <c r="A50" s="6" t="s">
        <v>261</v>
      </c>
      <c r="B50" s="7">
        <v>6800.0</v>
      </c>
      <c r="C50" s="6">
        <v>2.0</v>
      </c>
      <c r="D50" s="6">
        <v>2.0</v>
      </c>
      <c r="E50" s="6">
        <v>0.0</v>
      </c>
      <c r="F50" s="6">
        <v>45.0</v>
      </c>
      <c r="G50" s="6" t="s">
        <v>116</v>
      </c>
      <c r="H50" s="9"/>
      <c r="I50" s="6" t="s">
        <v>199</v>
      </c>
      <c r="J50" s="13"/>
      <c r="K50" s="9"/>
      <c r="L50" s="9"/>
      <c r="M50" s="9"/>
      <c r="N50" s="9"/>
      <c r="O50" s="9"/>
      <c r="P50" s="9"/>
    </row>
    <row r="51">
      <c r="A51" s="6" t="s">
        <v>223</v>
      </c>
      <c r="B51" s="7">
        <v>6800.0</v>
      </c>
      <c r="C51" s="6">
        <v>10.0</v>
      </c>
      <c r="D51" s="6">
        <v>10.0</v>
      </c>
      <c r="E51" s="6">
        <v>0.0</v>
      </c>
      <c r="F51" s="6">
        <v>45.1</v>
      </c>
      <c r="G51" s="6" t="s">
        <v>263</v>
      </c>
      <c r="H51" s="6" t="s">
        <v>202</v>
      </c>
      <c r="I51" s="6" t="s">
        <v>208</v>
      </c>
      <c r="J51" s="16" t="s">
        <v>165</v>
      </c>
      <c r="K51" s="6" t="s">
        <v>264</v>
      </c>
      <c r="L51" s="6" t="s">
        <v>265</v>
      </c>
      <c r="M51" s="6" t="s">
        <v>153</v>
      </c>
      <c r="N51" s="6" t="s">
        <v>266</v>
      </c>
      <c r="O51" s="6" t="s">
        <v>267</v>
      </c>
      <c r="P51" s="6" t="s">
        <v>268</v>
      </c>
    </row>
    <row r="52">
      <c r="A52" s="6" t="s">
        <v>269</v>
      </c>
      <c r="B52" s="7">
        <v>7600.0</v>
      </c>
      <c r="C52" s="6">
        <v>1.0</v>
      </c>
      <c r="D52" s="6">
        <v>1.0</v>
      </c>
      <c r="E52" s="6">
        <v>0.0</v>
      </c>
      <c r="F52" s="6">
        <v>46.0</v>
      </c>
      <c r="G52" s="9"/>
      <c r="H52" s="9"/>
      <c r="I52" s="9"/>
      <c r="J52" s="16" t="s">
        <v>270</v>
      </c>
      <c r="K52" s="9"/>
      <c r="L52" s="9"/>
      <c r="M52" s="9"/>
      <c r="N52" s="9"/>
      <c r="O52" s="9"/>
      <c r="P52" s="9"/>
    </row>
    <row r="53">
      <c r="A53" s="6" t="s">
        <v>271</v>
      </c>
      <c r="B53" s="7">
        <v>6500.0</v>
      </c>
      <c r="C53" s="6">
        <v>3.0</v>
      </c>
      <c r="D53" s="6">
        <v>3.0</v>
      </c>
      <c r="E53" s="6">
        <v>0.0</v>
      </c>
      <c r="F53" s="6">
        <v>47.3</v>
      </c>
      <c r="G53" s="9"/>
      <c r="H53" s="6" t="s">
        <v>183</v>
      </c>
      <c r="I53" s="6" t="s">
        <v>273</v>
      </c>
      <c r="J53" s="16" t="s">
        <v>242</v>
      </c>
      <c r="K53" s="9"/>
      <c r="L53" s="9"/>
      <c r="M53" s="9"/>
      <c r="N53" s="9"/>
      <c r="O53" s="9"/>
      <c r="P53" s="9"/>
    </row>
    <row r="54">
      <c r="A54" s="6" t="s">
        <v>169</v>
      </c>
      <c r="B54" s="7">
        <v>5700.0</v>
      </c>
      <c r="C54" s="6">
        <v>6.0</v>
      </c>
      <c r="D54" s="6">
        <v>6.0</v>
      </c>
      <c r="E54" s="6">
        <v>0.0</v>
      </c>
      <c r="F54" s="6">
        <v>49.2</v>
      </c>
      <c r="G54" s="6" t="s">
        <v>263</v>
      </c>
      <c r="H54" s="6" t="s">
        <v>94</v>
      </c>
      <c r="I54" s="6" t="s">
        <v>274</v>
      </c>
      <c r="J54" s="16" t="s">
        <v>229</v>
      </c>
      <c r="K54" s="6" t="s">
        <v>232</v>
      </c>
      <c r="L54" s="9"/>
      <c r="M54" s="6" t="s">
        <v>275</v>
      </c>
      <c r="N54" s="9"/>
      <c r="O54" s="9"/>
      <c r="P54" s="9"/>
    </row>
    <row r="55">
      <c r="A55" s="6" t="s">
        <v>277</v>
      </c>
      <c r="B55" s="7">
        <v>6200.0</v>
      </c>
      <c r="C55" s="6">
        <v>2.0</v>
      </c>
      <c r="D55" s="6">
        <v>2.0</v>
      </c>
      <c r="E55" s="6">
        <v>0.0</v>
      </c>
      <c r="F55" s="6">
        <v>52.5</v>
      </c>
      <c r="G55" s="9"/>
      <c r="H55" s="9"/>
      <c r="I55" s="9"/>
      <c r="J55" s="16" t="s">
        <v>278</v>
      </c>
      <c r="K55" s="9"/>
      <c r="L55" s="6" t="s">
        <v>265</v>
      </c>
      <c r="M55" s="9"/>
      <c r="N55" s="9"/>
      <c r="O55" s="9"/>
      <c r="P55" s="9"/>
    </row>
    <row r="56">
      <c r="A56" s="6" t="s">
        <v>279</v>
      </c>
      <c r="B56" s="7">
        <v>7400.0</v>
      </c>
      <c r="C56" s="6">
        <v>1.0</v>
      </c>
      <c r="D56" s="6">
        <v>1.0</v>
      </c>
      <c r="E56" s="6">
        <v>0.0</v>
      </c>
      <c r="F56" s="6">
        <v>54.0</v>
      </c>
      <c r="G56" s="6" t="s">
        <v>259</v>
      </c>
      <c r="H56" s="9"/>
      <c r="I56" s="9"/>
      <c r="J56" s="13"/>
      <c r="K56" s="9"/>
      <c r="L56" s="9"/>
      <c r="M56" s="9"/>
      <c r="N56" s="9"/>
      <c r="O56" s="9"/>
      <c r="P56" s="9"/>
    </row>
    <row r="57">
      <c r="A57" s="6" t="s">
        <v>236</v>
      </c>
      <c r="B57" s="7">
        <v>6100.0</v>
      </c>
      <c r="C57" s="6">
        <v>2.0</v>
      </c>
      <c r="D57" s="6">
        <v>2.0</v>
      </c>
      <c r="E57" s="6">
        <v>0.0</v>
      </c>
      <c r="F57" s="6">
        <v>60.0</v>
      </c>
      <c r="G57" s="6" t="s">
        <v>116</v>
      </c>
      <c r="H57" s="6" t="s">
        <v>280</v>
      </c>
      <c r="I57" s="9"/>
      <c r="J57" s="13"/>
      <c r="K57" s="9"/>
      <c r="L57" s="9"/>
      <c r="M57" s="9"/>
      <c r="N57" s="9"/>
      <c r="O57" s="9"/>
      <c r="P57" s="9"/>
    </row>
    <row r="58">
      <c r="A58" s="6" t="s">
        <v>281</v>
      </c>
      <c r="B58" s="7">
        <v>7300.0</v>
      </c>
      <c r="C58" s="6">
        <v>1.0</v>
      </c>
      <c r="D58" s="6">
        <v>1.0</v>
      </c>
      <c r="E58" s="6">
        <v>0.0</v>
      </c>
      <c r="F58" s="6">
        <v>62.0</v>
      </c>
      <c r="G58" s="9"/>
      <c r="H58" s="9"/>
      <c r="I58" s="9"/>
      <c r="J58" s="13"/>
      <c r="K58" s="9"/>
      <c r="L58" s="9"/>
      <c r="M58" s="6" t="s">
        <v>282</v>
      </c>
      <c r="N58" s="9"/>
      <c r="O58" s="9"/>
      <c r="P58" s="9"/>
    </row>
    <row r="59">
      <c r="A59" s="6" t="s">
        <v>212</v>
      </c>
      <c r="B59" s="7">
        <v>10000.0</v>
      </c>
      <c r="C59" s="6">
        <v>3.0</v>
      </c>
      <c r="D59" s="6">
        <v>1.0</v>
      </c>
      <c r="E59" s="6">
        <v>0.0</v>
      </c>
      <c r="F59" s="6">
        <v>81.0</v>
      </c>
      <c r="G59" s="6" t="s">
        <v>283</v>
      </c>
      <c r="H59" s="6" t="s">
        <v>215</v>
      </c>
      <c r="I59" s="6" t="s">
        <v>284</v>
      </c>
      <c r="J59" s="13"/>
      <c r="K59" s="9"/>
      <c r="L59" s="9"/>
      <c r="M59" s="9"/>
      <c r="N59" s="9"/>
      <c r="O59" s="9"/>
      <c r="P59" s="9"/>
    </row>
    <row r="60">
      <c r="A60" s="6" t="s">
        <v>285</v>
      </c>
      <c r="B60" s="7">
        <v>6600.0</v>
      </c>
      <c r="C60" s="17">
        <v>0.0</v>
      </c>
      <c r="D60" s="6"/>
      <c r="E60" s="6"/>
      <c r="F60" s="6"/>
      <c r="G60" s="6"/>
      <c r="H60" s="6"/>
      <c r="I60" s="6"/>
      <c r="J60" s="16"/>
      <c r="K60" s="6"/>
      <c r="L60" s="6"/>
      <c r="M60" s="6"/>
      <c r="N60" s="6"/>
      <c r="O60" s="6"/>
      <c r="P60" s="9"/>
    </row>
    <row r="61">
      <c r="A61" s="6" t="s">
        <v>287</v>
      </c>
      <c r="B61" s="7">
        <v>7300.0</v>
      </c>
      <c r="C61" s="17">
        <v>0.0</v>
      </c>
      <c r="D61" s="6"/>
      <c r="E61" s="6"/>
      <c r="F61" s="6"/>
      <c r="G61" s="6"/>
      <c r="H61" s="6"/>
      <c r="I61" s="6"/>
      <c r="J61" s="16"/>
      <c r="K61" s="6"/>
      <c r="L61" s="6"/>
      <c r="M61" s="6"/>
      <c r="N61" s="6"/>
      <c r="O61" s="6"/>
      <c r="P61" s="9"/>
    </row>
    <row r="62">
      <c r="A62" s="6" t="s">
        <v>291</v>
      </c>
      <c r="B62" s="7">
        <v>6600.0</v>
      </c>
      <c r="C62" s="17">
        <v>0.0</v>
      </c>
      <c r="D62" s="6"/>
      <c r="E62" s="6"/>
      <c r="F62" s="6"/>
      <c r="G62" s="6"/>
      <c r="H62" s="6"/>
      <c r="I62" s="6"/>
      <c r="J62" s="16"/>
      <c r="K62" s="6"/>
      <c r="L62" s="6"/>
      <c r="M62" s="6"/>
      <c r="N62" s="6"/>
      <c r="O62" s="6"/>
      <c r="P62" s="9"/>
    </row>
    <row r="63">
      <c r="A63" s="6" t="s">
        <v>292</v>
      </c>
      <c r="B63" s="7">
        <v>7600.0</v>
      </c>
      <c r="C63" s="17">
        <v>0.0</v>
      </c>
      <c r="D63" s="6"/>
      <c r="E63" s="6"/>
      <c r="F63" s="6"/>
      <c r="G63" s="6"/>
      <c r="H63" s="6"/>
      <c r="I63" s="6"/>
      <c r="J63" s="16"/>
      <c r="K63" s="6"/>
      <c r="L63" s="6"/>
      <c r="M63" s="6"/>
      <c r="N63" s="6"/>
      <c r="O63" s="6"/>
      <c r="P63" s="9"/>
    </row>
    <row r="64">
      <c r="A64" s="6" t="s">
        <v>296</v>
      </c>
      <c r="B64" s="7">
        <v>7500.0</v>
      </c>
      <c r="C64" s="17">
        <v>0.0</v>
      </c>
      <c r="D64" s="6"/>
      <c r="E64" s="6"/>
      <c r="F64" s="6"/>
      <c r="G64" s="6"/>
      <c r="H64" s="6"/>
      <c r="I64" s="6"/>
      <c r="J64" s="16"/>
      <c r="K64" s="6"/>
      <c r="L64" s="6"/>
      <c r="M64" s="6"/>
      <c r="N64" s="6"/>
      <c r="O64" s="6"/>
      <c r="P64" s="9"/>
    </row>
    <row r="65">
      <c r="A65" s="6" t="s">
        <v>298</v>
      </c>
      <c r="B65" s="7">
        <v>5700.0</v>
      </c>
      <c r="C65" s="17">
        <v>0.0</v>
      </c>
      <c r="D65" s="6"/>
      <c r="E65" s="6"/>
      <c r="F65" s="6"/>
      <c r="G65" s="6"/>
      <c r="H65" s="6"/>
      <c r="I65" s="6"/>
      <c r="J65" s="16"/>
      <c r="K65" s="6"/>
      <c r="L65" s="6"/>
      <c r="M65" s="6"/>
      <c r="N65" s="6"/>
      <c r="O65" s="6"/>
      <c r="P65" s="9"/>
    </row>
    <row r="66">
      <c r="A66" s="6" t="s">
        <v>301</v>
      </c>
      <c r="B66" s="7">
        <v>6300.0</v>
      </c>
      <c r="C66" s="17">
        <v>0.0</v>
      </c>
      <c r="D66" s="6"/>
      <c r="E66" s="6"/>
      <c r="F66" s="6"/>
      <c r="G66" s="6"/>
      <c r="H66" s="6"/>
      <c r="I66" s="6"/>
      <c r="J66" s="16"/>
      <c r="K66" s="6"/>
      <c r="L66" s="6"/>
      <c r="M66" s="6"/>
      <c r="N66" s="6"/>
      <c r="O66" s="6"/>
      <c r="P66" s="9"/>
    </row>
    <row r="67">
      <c r="A67" s="6" t="s">
        <v>304</v>
      </c>
      <c r="B67" s="7">
        <v>7500.0</v>
      </c>
      <c r="C67" s="17">
        <v>0.0</v>
      </c>
      <c r="D67" s="6"/>
      <c r="E67" s="6"/>
      <c r="F67" s="6"/>
      <c r="G67" s="6"/>
      <c r="H67" s="6"/>
      <c r="I67" s="6"/>
      <c r="J67" s="16"/>
      <c r="K67" s="6"/>
      <c r="L67" s="6"/>
      <c r="M67" s="6"/>
      <c r="N67" s="6"/>
      <c r="O67" s="6"/>
      <c r="P67" s="9"/>
    </row>
    <row r="68">
      <c r="A68" s="6" t="s">
        <v>305</v>
      </c>
      <c r="B68" s="7">
        <v>6100.0</v>
      </c>
      <c r="C68" s="17">
        <v>0.0</v>
      </c>
      <c r="D68" s="6"/>
      <c r="E68" s="6"/>
      <c r="F68" s="6"/>
      <c r="G68" s="6"/>
      <c r="H68" s="6"/>
      <c r="I68" s="6"/>
      <c r="J68" s="16"/>
      <c r="K68" s="6"/>
      <c r="L68" s="6"/>
      <c r="M68" s="6"/>
      <c r="N68" s="6"/>
      <c r="O68" s="6"/>
      <c r="P68" s="9"/>
    </row>
    <row r="69">
      <c r="A69" s="6" t="s">
        <v>308</v>
      </c>
      <c r="B69" s="7">
        <v>8500.0</v>
      </c>
      <c r="C69" s="17">
        <v>0.0</v>
      </c>
      <c r="D69" s="6"/>
      <c r="E69" s="6"/>
      <c r="F69" s="6"/>
      <c r="G69" s="6"/>
      <c r="H69" s="6"/>
      <c r="I69" s="6"/>
      <c r="J69" s="16"/>
      <c r="K69" s="6"/>
      <c r="L69" s="6"/>
      <c r="M69" s="6"/>
      <c r="N69" s="6"/>
      <c r="O69" s="6"/>
      <c r="P69" s="9"/>
    </row>
    <row r="70">
      <c r="A70" s="6" t="s">
        <v>309</v>
      </c>
      <c r="B70" s="7">
        <v>6300.0</v>
      </c>
      <c r="C70" s="17">
        <v>0.0</v>
      </c>
      <c r="D70" s="6"/>
      <c r="E70" s="6"/>
      <c r="F70" s="6"/>
      <c r="G70" s="6"/>
      <c r="H70" s="6"/>
      <c r="I70" s="6"/>
      <c r="J70" s="16"/>
      <c r="K70" s="6"/>
      <c r="L70" s="6"/>
      <c r="M70" s="6"/>
      <c r="N70" s="6"/>
      <c r="O70" s="6"/>
      <c r="P70" s="9"/>
    </row>
    <row r="71">
      <c r="A71" s="6" t="s">
        <v>311</v>
      </c>
      <c r="B71" s="7">
        <v>6700.0</v>
      </c>
      <c r="C71" s="17">
        <v>0.0</v>
      </c>
      <c r="D71" s="6"/>
      <c r="E71" s="6"/>
      <c r="F71" s="6"/>
      <c r="G71" s="6"/>
      <c r="H71" s="6"/>
      <c r="I71" s="6"/>
      <c r="J71" s="16"/>
      <c r="K71" s="6"/>
      <c r="L71" s="6"/>
      <c r="M71" s="6"/>
      <c r="N71" s="6"/>
      <c r="O71" s="6"/>
      <c r="P71" s="9"/>
    </row>
    <row r="72">
      <c r="A72" s="6" t="s">
        <v>315</v>
      </c>
      <c r="B72" s="7">
        <v>6400.0</v>
      </c>
      <c r="C72" s="17">
        <v>0.0</v>
      </c>
      <c r="D72" s="6"/>
      <c r="E72" s="6"/>
      <c r="F72" s="6"/>
      <c r="G72" s="6"/>
      <c r="H72" s="6"/>
      <c r="I72" s="6"/>
      <c r="J72" s="16"/>
      <c r="K72" s="6"/>
      <c r="L72" s="6"/>
      <c r="M72" s="6"/>
      <c r="N72" s="6"/>
      <c r="O72" s="6"/>
      <c r="P72" s="9"/>
    </row>
    <row r="73">
      <c r="A73" s="6" t="s">
        <v>317</v>
      </c>
      <c r="B73" s="7">
        <v>7000.0</v>
      </c>
      <c r="C73" s="17">
        <v>0.0</v>
      </c>
      <c r="D73" s="6"/>
      <c r="E73" s="6"/>
      <c r="F73" s="6"/>
      <c r="G73" s="6"/>
      <c r="H73" s="6"/>
      <c r="I73" s="6"/>
      <c r="J73" s="16"/>
      <c r="K73" s="6"/>
      <c r="L73" s="6"/>
      <c r="M73" s="6"/>
      <c r="N73" s="6"/>
      <c r="O73" s="6"/>
      <c r="P73" s="9"/>
    </row>
    <row r="74">
      <c r="A74" s="6" t="s">
        <v>318</v>
      </c>
      <c r="B74" s="7">
        <v>6500.0</v>
      </c>
      <c r="C74" s="17">
        <v>0.0</v>
      </c>
      <c r="D74" s="6"/>
      <c r="E74" s="6"/>
      <c r="F74" s="6"/>
      <c r="G74" s="6"/>
      <c r="H74" s="6"/>
      <c r="I74" s="6"/>
      <c r="J74" s="16"/>
      <c r="K74" s="6"/>
      <c r="L74" s="6"/>
      <c r="M74" s="6"/>
      <c r="N74" s="6"/>
      <c r="O74" s="6"/>
      <c r="P74" s="9"/>
    </row>
    <row r="75">
      <c r="A75" s="6" t="s">
        <v>319</v>
      </c>
      <c r="B75" s="7">
        <v>6200.0</v>
      </c>
      <c r="C75" s="17">
        <v>0.0</v>
      </c>
      <c r="D75" s="6"/>
      <c r="E75" s="6"/>
      <c r="F75" s="6"/>
      <c r="G75" s="6"/>
      <c r="H75" s="6"/>
      <c r="I75" s="6"/>
      <c r="J75" s="16"/>
      <c r="K75" s="6"/>
      <c r="L75" s="6"/>
      <c r="M75" s="6"/>
      <c r="N75" s="6"/>
      <c r="O75" s="6"/>
      <c r="P75" s="9"/>
    </row>
    <row r="76">
      <c r="A76" s="6" t="s">
        <v>320</v>
      </c>
      <c r="B76" s="7">
        <v>6000.0</v>
      </c>
      <c r="C76" s="17">
        <v>0.0</v>
      </c>
      <c r="D76" s="6"/>
      <c r="E76" s="6"/>
      <c r="F76" s="6"/>
      <c r="G76" s="6"/>
      <c r="H76" s="6"/>
      <c r="I76" s="6"/>
      <c r="J76" s="16"/>
      <c r="K76" s="6"/>
      <c r="L76" s="6"/>
      <c r="M76" s="6"/>
      <c r="N76" s="6"/>
      <c r="O76" s="6"/>
      <c r="P76" s="9"/>
    </row>
    <row r="77">
      <c r="A77" s="6" t="s">
        <v>324</v>
      </c>
      <c r="B77" s="7">
        <v>5800.0</v>
      </c>
      <c r="C77" s="17">
        <v>0.0</v>
      </c>
      <c r="D77" s="6"/>
      <c r="E77" s="6"/>
      <c r="F77" s="6"/>
      <c r="G77" s="6"/>
      <c r="H77" s="6"/>
      <c r="I77" s="6"/>
      <c r="J77" s="16"/>
      <c r="K77" s="6"/>
      <c r="L77" s="6"/>
      <c r="M77" s="6"/>
      <c r="N77" s="6"/>
      <c r="O77" s="6"/>
      <c r="P77" s="9"/>
    </row>
    <row r="78">
      <c r="A78" s="6" t="s">
        <v>325</v>
      </c>
      <c r="B78" s="7">
        <v>7700.0</v>
      </c>
      <c r="C78" s="17">
        <v>0.0</v>
      </c>
      <c r="D78" s="6"/>
      <c r="E78" s="6"/>
      <c r="F78" s="6"/>
      <c r="G78" s="6"/>
      <c r="H78" s="6"/>
      <c r="I78" s="6"/>
      <c r="J78" s="16"/>
      <c r="K78" s="6"/>
      <c r="L78" s="6"/>
      <c r="M78" s="6"/>
      <c r="N78" s="6"/>
      <c r="O78" s="6"/>
      <c r="P78" s="9"/>
    </row>
    <row r="79">
      <c r="A79" s="6" t="s">
        <v>327</v>
      </c>
      <c r="B79" s="7">
        <v>6000.0</v>
      </c>
      <c r="C79" s="17">
        <v>0.0</v>
      </c>
      <c r="D79" s="6"/>
      <c r="E79" s="6"/>
      <c r="F79" s="6"/>
      <c r="G79" s="6"/>
      <c r="H79" s="6"/>
      <c r="I79" s="6"/>
      <c r="J79" s="16"/>
      <c r="K79" s="6"/>
      <c r="L79" s="6"/>
      <c r="M79" s="6"/>
      <c r="N79" s="6"/>
      <c r="O79" s="6"/>
      <c r="P79" s="9"/>
    </row>
  </sheetData>
  <conditionalFormatting sqref="B2:B7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43"/>
    <col customWidth="1" min="2" max="2" width="6.57"/>
    <col customWidth="1" min="3" max="3" width="4.86"/>
    <col customWidth="1" min="4" max="4" width="8.43"/>
    <col customWidth="1" min="5" max="5" width="4.86"/>
    <col customWidth="1" min="6" max="6" width="4.29"/>
    <col customWidth="1" min="7" max="7" width="4.0"/>
    <col customWidth="1" min="8" max="8" width="5.0"/>
    <col customWidth="1" min="9" max="9" width="4.0"/>
    <col customWidth="1" min="10" max="10" width="5.86"/>
    <col customWidth="1" min="11" max="11" width="4.0"/>
    <col customWidth="1" min="12" max="12" width="5.86"/>
    <col customWidth="1" min="13" max="13" width="4.86"/>
    <col customWidth="1" min="14" max="14" width="11.29"/>
    <col customWidth="1" min="15" max="15" width="5.0"/>
    <col customWidth="1" min="16" max="16" width="5.57"/>
    <col customWidth="1" min="17" max="18" width="5.14"/>
    <col customWidth="1" min="19" max="19" width="5.71"/>
    <col customWidth="1" min="20" max="20" width="6.43"/>
    <col customWidth="1" min="21" max="21" width="6.14"/>
    <col customWidth="1" min="22" max="22" width="8.71"/>
  </cols>
  <sheetData>
    <row r="1">
      <c r="A1" s="2" t="s">
        <v>1</v>
      </c>
      <c r="B1" s="5" t="s">
        <v>10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25</v>
      </c>
      <c r="H1" s="2" t="s">
        <v>27</v>
      </c>
      <c r="I1" s="2" t="s">
        <v>25</v>
      </c>
      <c r="J1" s="2" t="s">
        <v>28</v>
      </c>
      <c r="K1" s="2" t="s">
        <v>25</v>
      </c>
      <c r="L1" s="2" t="s">
        <v>29</v>
      </c>
      <c r="M1" s="2" t="s">
        <v>25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34</v>
      </c>
      <c r="S1" s="2" t="s">
        <v>35</v>
      </c>
      <c r="T1" s="2" t="s">
        <v>36</v>
      </c>
      <c r="U1" s="2" t="s">
        <v>37</v>
      </c>
      <c r="V1" s="2" t="s">
        <v>38</v>
      </c>
    </row>
    <row r="2">
      <c r="A2" s="6" t="s">
        <v>39</v>
      </c>
      <c r="B2" s="7">
        <f>VLOOKUP(A2,Salaries!$B$2:$C$79,2,false)</f>
        <v>8400</v>
      </c>
      <c r="C2" s="6">
        <v>3.0</v>
      </c>
      <c r="D2" s="6">
        <v>3.0</v>
      </c>
      <c r="E2" s="11">
        <v>1.0</v>
      </c>
      <c r="F2" s="6">
        <v>0.0</v>
      </c>
      <c r="G2" s="11">
        <v>0.0</v>
      </c>
      <c r="H2" s="6">
        <v>2.0</v>
      </c>
      <c r="I2" s="11">
        <v>0.67</v>
      </c>
      <c r="J2" s="6">
        <v>2.0</v>
      </c>
      <c r="K2" s="11">
        <v>0.67</v>
      </c>
      <c r="L2" s="6">
        <v>3.0</v>
      </c>
      <c r="M2" s="11">
        <v>1.0</v>
      </c>
      <c r="N2" s="6">
        <v>12.0</v>
      </c>
      <c r="O2" s="6">
        <v>68.67</v>
      </c>
      <c r="P2" s="6">
        <v>70.67</v>
      </c>
      <c r="Q2" s="6">
        <v>68.67</v>
      </c>
      <c r="R2" s="6">
        <v>69.0</v>
      </c>
      <c r="S2" s="6">
        <v>69.67</v>
      </c>
      <c r="T2" s="6">
        <v>68.83</v>
      </c>
      <c r="U2" s="6">
        <v>69.25</v>
      </c>
      <c r="V2" s="7">
        <v>852333.0</v>
      </c>
    </row>
    <row r="3">
      <c r="A3" s="6" t="s">
        <v>50</v>
      </c>
      <c r="B3" s="7">
        <f>VLOOKUP(A3,Salaries!$B$2:$C$79,2,false)</f>
        <v>8800</v>
      </c>
      <c r="C3" s="6">
        <v>3.0</v>
      </c>
      <c r="D3" s="6">
        <v>3.0</v>
      </c>
      <c r="E3" s="11">
        <v>1.0</v>
      </c>
      <c r="F3" s="6">
        <v>2.0</v>
      </c>
      <c r="G3" s="11">
        <v>0.67</v>
      </c>
      <c r="H3" s="6">
        <v>2.0</v>
      </c>
      <c r="I3" s="11">
        <v>0.67</v>
      </c>
      <c r="J3" s="6">
        <v>2.0</v>
      </c>
      <c r="K3" s="11">
        <v>0.67</v>
      </c>
      <c r="L3" s="6">
        <v>2.0</v>
      </c>
      <c r="M3" s="11">
        <v>0.67</v>
      </c>
      <c r="N3" s="6">
        <v>12.0</v>
      </c>
      <c r="O3" s="6">
        <v>70.0</v>
      </c>
      <c r="P3" s="6">
        <v>69.0</v>
      </c>
      <c r="Q3" s="6">
        <v>68.67</v>
      </c>
      <c r="R3" s="6">
        <v>70.67</v>
      </c>
      <c r="S3" s="6">
        <v>69.5</v>
      </c>
      <c r="T3" s="6">
        <v>69.67</v>
      </c>
      <c r="U3" s="6">
        <v>69.58</v>
      </c>
      <c r="V3" s="7">
        <v>2863000.0</v>
      </c>
    </row>
    <row r="4">
      <c r="A4" s="6" t="s">
        <v>53</v>
      </c>
      <c r="B4" s="7">
        <f>VLOOKUP(A4,Salaries!$B$2:$C$79,2,false)</f>
        <v>8700</v>
      </c>
      <c r="C4" s="6">
        <v>3.0</v>
      </c>
      <c r="D4" s="6">
        <v>3.0</v>
      </c>
      <c r="E4" s="11">
        <v>1.0</v>
      </c>
      <c r="F4" s="6">
        <v>0.0</v>
      </c>
      <c r="G4" s="11">
        <v>0.0</v>
      </c>
      <c r="H4" s="6">
        <v>0.0</v>
      </c>
      <c r="I4" s="11">
        <v>0.0</v>
      </c>
      <c r="J4" s="6">
        <v>2.0</v>
      </c>
      <c r="K4" s="11">
        <v>0.67</v>
      </c>
      <c r="L4" s="6">
        <v>2.0</v>
      </c>
      <c r="M4" s="11">
        <v>0.67</v>
      </c>
      <c r="N4" s="6">
        <v>12.0</v>
      </c>
      <c r="O4" s="6">
        <v>69.0</v>
      </c>
      <c r="P4" s="6">
        <v>71.67</v>
      </c>
      <c r="Q4" s="6">
        <v>68.33</v>
      </c>
      <c r="R4" s="6">
        <v>71.0</v>
      </c>
      <c r="S4" s="6">
        <v>70.33</v>
      </c>
      <c r="T4" s="6">
        <v>69.67</v>
      </c>
      <c r="U4" s="6">
        <v>70.0</v>
      </c>
      <c r="V4" s="7">
        <v>495333.0</v>
      </c>
    </row>
    <row r="5">
      <c r="A5" s="6" t="s">
        <v>66</v>
      </c>
      <c r="B5" s="7">
        <f>VLOOKUP(A5,Salaries!$B$2:$C$79,2,false)</f>
        <v>9000</v>
      </c>
      <c r="C5" s="6">
        <v>3.0</v>
      </c>
      <c r="D5" s="6">
        <v>3.0</v>
      </c>
      <c r="E5" s="11">
        <v>1.0</v>
      </c>
      <c r="F5" s="6">
        <v>0.0</v>
      </c>
      <c r="G5" s="11">
        <v>0.0</v>
      </c>
      <c r="H5" s="6">
        <v>0.0</v>
      </c>
      <c r="I5" s="11">
        <v>0.0</v>
      </c>
      <c r="J5" s="6">
        <v>1.0</v>
      </c>
      <c r="K5" s="11">
        <v>0.33</v>
      </c>
      <c r="L5" s="6">
        <v>3.0</v>
      </c>
      <c r="M5" s="11">
        <v>1.0</v>
      </c>
      <c r="N5" s="6">
        <v>12.0</v>
      </c>
      <c r="O5" s="6">
        <v>69.0</v>
      </c>
      <c r="P5" s="6">
        <v>72.0</v>
      </c>
      <c r="Q5" s="6">
        <v>70.0</v>
      </c>
      <c r="R5" s="6">
        <v>70.67</v>
      </c>
      <c r="S5" s="6">
        <v>70.5</v>
      </c>
      <c r="T5" s="6">
        <v>70.33</v>
      </c>
      <c r="U5" s="6">
        <v>70.42</v>
      </c>
      <c r="V5" s="7">
        <v>327750.0</v>
      </c>
    </row>
    <row r="6">
      <c r="A6" s="6" t="s">
        <v>85</v>
      </c>
      <c r="B6" s="7">
        <f>VLOOKUP(A6,Salaries!$B$2:$C$79,2,false)</f>
        <v>9800</v>
      </c>
      <c r="C6" s="6">
        <v>3.0</v>
      </c>
      <c r="D6" s="6">
        <v>3.0</v>
      </c>
      <c r="E6" s="11">
        <v>1.0</v>
      </c>
      <c r="F6" s="6">
        <v>0.0</v>
      </c>
      <c r="G6" s="11">
        <v>0.0</v>
      </c>
      <c r="H6" s="6">
        <v>0.0</v>
      </c>
      <c r="I6" s="11">
        <v>0.0</v>
      </c>
      <c r="J6" s="6">
        <v>0.0</v>
      </c>
      <c r="K6" s="11">
        <v>0.0</v>
      </c>
      <c r="L6" s="6">
        <v>3.0</v>
      </c>
      <c r="M6" s="11">
        <v>1.0</v>
      </c>
      <c r="N6" s="6">
        <v>12.0</v>
      </c>
      <c r="O6" s="6">
        <v>69.67</v>
      </c>
      <c r="P6" s="6">
        <v>71.33</v>
      </c>
      <c r="Q6" s="6">
        <v>76.0</v>
      </c>
      <c r="R6" s="6">
        <v>65.67</v>
      </c>
      <c r="S6" s="6">
        <v>70.5</v>
      </c>
      <c r="T6" s="6">
        <v>70.83</v>
      </c>
      <c r="U6" s="6">
        <v>70.67</v>
      </c>
      <c r="V6" s="7">
        <v>253167.0</v>
      </c>
    </row>
    <row r="7">
      <c r="A7" s="6" t="s">
        <v>97</v>
      </c>
      <c r="B7" s="7">
        <f>VLOOKUP(A7,Salaries!$B$2:$C$79,2,false)</f>
        <v>9100</v>
      </c>
      <c r="C7" s="6">
        <v>3.0</v>
      </c>
      <c r="D7" s="6">
        <v>3.0</v>
      </c>
      <c r="E7" s="11">
        <v>1.0</v>
      </c>
      <c r="F7" s="6">
        <v>0.0</v>
      </c>
      <c r="G7" s="11">
        <v>0.0</v>
      </c>
      <c r="H7" s="6">
        <v>0.0</v>
      </c>
      <c r="I7" s="11">
        <v>0.0</v>
      </c>
      <c r="J7" s="6">
        <v>0.0</v>
      </c>
      <c r="K7" s="11">
        <v>0.0</v>
      </c>
      <c r="L7" s="6">
        <v>1.0</v>
      </c>
      <c r="M7" s="11">
        <v>0.33</v>
      </c>
      <c r="N7" s="6">
        <v>12.0</v>
      </c>
      <c r="O7" s="6">
        <v>72.0</v>
      </c>
      <c r="P7" s="6">
        <v>71.33</v>
      </c>
      <c r="Q7" s="6">
        <v>71.33</v>
      </c>
      <c r="R7" s="6">
        <v>68.67</v>
      </c>
      <c r="S7" s="6">
        <v>71.67</v>
      </c>
      <c r="T7" s="6">
        <v>70.0</v>
      </c>
      <c r="U7" s="6">
        <v>70.83</v>
      </c>
      <c r="V7" s="7">
        <v>243167.0</v>
      </c>
    </row>
    <row r="8">
      <c r="A8" s="6" t="s">
        <v>106</v>
      </c>
      <c r="B8" s="7">
        <f>VLOOKUP(A8,Salaries!$B$2:$C$79,2,false)</f>
        <v>7400</v>
      </c>
      <c r="C8" s="6">
        <v>3.0</v>
      </c>
      <c r="D8" s="6">
        <v>3.0</v>
      </c>
      <c r="E8" s="11">
        <v>1.0</v>
      </c>
      <c r="F8" s="6">
        <v>0.0</v>
      </c>
      <c r="G8" s="11">
        <v>0.0</v>
      </c>
      <c r="H8" s="6">
        <v>0.0</v>
      </c>
      <c r="I8" s="11">
        <v>0.0</v>
      </c>
      <c r="J8" s="6">
        <v>0.0</v>
      </c>
      <c r="K8" s="11">
        <v>0.0</v>
      </c>
      <c r="L8" s="6">
        <v>2.0</v>
      </c>
      <c r="M8" s="11">
        <v>0.67</v>
      </c>
      <c r="N8" s="6">
        <v>12.0</v>
      </c>
      <c r="O8" s="6">
        <v>69.33</v>
      </c>
      <c r="P8" s="6">
        <v>69.67</v>
      </c>
      <c r="Q8" s="6">
        <v>72.33</v>
      </c>
      <c r="R8" s="6">
        <v>72.33</v>
      </c>
      <c r="S8" s="6">
        <v>69.5</v>
      </c>
      <c r="T8" s="6">
        <v>72.33</v>
      </c>
      <c r="U8" s="6">
        <v>70.92</v>
      </c>
      <c r="V8" s="7">
        <v>235167.0</v>
      </c>
    </row>
    <row r="9">
      <c r="A9" s="6" t="s">
        <v>129</v>
      </c>
      <c r="B9" s="7">
        <f>VLOOKUP(A9,Salaries!$B$2:$C$79,2,false)</f>
        <v>7000</v>
      </c>
      <c r="C9" s="6">
        <v>3.0</v>
      </c>
      <c r="D9" s="6">
        <v>3.0</v>
      </c>
      <c r="E9" s="11">
        <v>1.0</v>
      </c>
      <c r="F9" s="6">
        <v>0.0</v>
      </c>
      <c r="G9" s="11">
        <v>0.0</v>
      </c>
      <c r="H9" s="6">
        <v>0.0</v>
      </c>
      <c r="I9" s="11">
        <v>0.0</v>
      </c>
      <c r="J9" s="6">
        <v>1.0</v>
      </c>
      <c r="K9" s="11">
        <v>0.33</v>
      </c>
      <c r="L9" s="6">
        <v>1.0</v>
      </c>
      <c r="M9" s="11">
        <v>0.33</v>
      </c>
      <c r="N9" s="6">
        <v>12.0</v>
      </c>
      <c r="O9" s="6">
        <v>72.0</v>
      </c>
      <c r="P9" s="6">
        <v>71.0</v>
      </c>
      <c r="Q9" s="6">
        <v>72.67</v>
      </c>
      <c r="R9" s="6">
        <v>68.67</v>
      </c>
      <c r="S9" s="6">
        <v>71.5</v>
      </c>
      <c r="T9" s="6">
        <v>70.67</v>
      </c>
      <c r="U9" s="6">
        <v>71.08</v>
      </c>
      <c r="V9" s="7">
        <v>296750.0</v>
      </c>
    </row>
    <row r="10">
      <c r="A10" s="6" t="s">
        <v>114</v>
      </c>
      <c r="B10" s="7">
        <f>VLOOKUP(A10,Salaries!$B$2:$C$79,2,false)</f>
        <v>7700</v>
      </c>
      <c r="C10" s="6">
        <v>3.0</v>
      </c>
      <c r="D10" s="6">
        <v>3.0</v>
      </c>
      <c r="E10" s="11">
        <v>1.0</v>
      </c>
      <c r="F10" s="6">
        <v>0.0</v>
      </c>
      <c r="G10" s="11">
        <v>0.0</v>
      </c>
      <c r="H10" s="6">
        <v>0.0</v>
      </c>
      <c r="I10" s="11">
        <v>0.0</v>
      </c>
      <c r="J10" s="6">
        <v>0.0</v>
      </c>
      <c r="K10" s="11">
        <v>0.0</v>
      </c>
      <c r="L10" s="6">
        <v>2.0</v>
      </c>
      <c r="M10" s="11">
        <v>0.67</v>
      </c>
      <c r="N10" s="6">
        <v>12.0</v>
      </c>
      <c r="O10" s="6">
        <v>70.67</v>
      </c>
      <c r="P10" s="6">
        <v>71.67</v>
      </c>
      <c r="Q10" s="6">
        <v>69.67</v>
      </c>
      <c r="R10" s="6">
        <v>73.0</v>
      </c>
      <c r="S10" s="6">
        <v>71.17</v>
      </c>
      <c r="T10" s="6">
        <v>71.33</v>
      </c>
      <c r="U10" s="6">
        <v>71.25</v>
      </c>
      <c r="V10" s="7">
        <v>211000.0</v>
      </c>
    </row>
    <row r="11">
      <c r="A11" s="6" t="s">
        <v>138</v>
      </c>
      <c r="B11" s="7">
        <f>VLOOKUP(A11,Salaries!$B$2:$C$79,2,false)</f>
        <v>7100</v>
      </c>
      <c r="C11" s="6">
        <v>3.0</v>
      </c>
      <c r="D11" s="6">
        <v>3.0</v>
      </c>
      <c r="E11" s="11">
        <v>1.0</v>
      </c>
      <c r="F11" s="6">
        <v>0.0</v>
      </c>
      <c r="G11" s="11">
        <v>0.0</v>
      </c>
      <c r="H11" s="6">
        <v>0.0</v>
      </c>
      <c r="I11" s="11">
        <v>0.0</v>
      </c>
      <c r="J11" s="6">
        <v>0.0</v>
      </c>
      <c r="K11" s="11">
        <v>0.0</v>
      </c>
      <c r="L11" s="6">
        <v>1.0</v>
      </c>
      <c r="M11" s="11">
        <v>0.33</v>
      </c>
      <c r="N11" s="6">
        <v>12.0</v>
      </c>
      <c r="O11" s="6">
        <v>71.33</v>
      </c>
      <c r="P11" s="6">
        <v>73.33</v>
      </c>
      <c r="Q11" s="6">
        <v>72.0</v>
      </c>
      <c r="R11" s="6">
        <v>68.67</v>
      </c>
      <c r="S11" s="6">
        <v>72.33</v>
      </c>
      <c r="T11" s="6">
        <v>70.33</v>
      </c>
      <c r="U11" s="6">
        <v>71.33</v>
      </c>
      <c r="V11" s="7">
        <v>218167.0</v>
      </c>
    </row>
    <row r="12">
      <c r="A12" s="6" t="s">
        <v>169</v>
      </c>
      <c r="B12" s="7">
        <f>VLOOKUP(A12,Salaries!$B$2:$C$79,2,false)</f>
        <v>5700</v>
      </c>
      <c r="C12" s="6">
        <v>3.0</v>
      </c>
      <c r="D12" s="6">
        <v>3.0</v>
      </c>
      <c r="E12" s="11">
        <v>1.0</v>
      </c>
      <c r="F12" s="6">
        <v>0.0</v>
      </c>
      <c r="G12" s="11">
        <v>0.0</v>
      </c>
      <c r="H12" s="6">
        <v>0.0</v>
      </c>
      <c r="I12" s="11">
        <v>0.0</v>
      </c>
      <c r="J12" s="6">
        <v>0.0</v>
      </c>
      <c r="K12" s="11">
        <v>0.0</v>
      </c>
      <c r="L12" s="6">
        <v>2.0</v>
      </c>
      <c r="M12" s="11">
        <v>0.67</v>
      </c>
      <c r="N12" s="6">
        <v>12.0</v>
      </c>
      <c r="O12" s="6">
        <v>72.33</v>
      </c>
      <c r="P12" s="6">
        <v>71.33</v>
      </c>
      <c r="Q12" s="6">
        <v>70.0</v>
      </c>
      <c r="R12" s="6">
        <v>71.67</v>
      </c>
      <c r="S12" s="6">
        <v>71.83</v>
      </c>
      <c r="T12" s="6">
        <v>70.83</v>
      </c>
      <c r="U12" s="6">
        <v>71.33</v>
      </c>
      <c r="V12" s="7">
        <v>224458.0</v>
      </c>
    </row>
    <row r="13">
      <c r="A13" s="6" t="s">
        <v>180</v>
      </c>
      <c r="B13" s="7">
        <f>VLOOKUP(A13,Salaries!$B$2:$C$79,2,false)</f>
        <v>7200</v>
      </c>
      <c r="C13" s="6">
        <v>3.0</v>
      </c>
      <c r="D13" s="6">
        <v>3.0</v>
      </c>
      <c r="E13" s="11">
        <v>1.0</v>
      </c>
      <c r="F13" s="6">
        <v>0.0</v>
      </c>
      <c r="G13" s="11">
        <v>0.0</v>
      </c>
      <c r="H13" s="6">
        <v>0.0</v>
      </c>
      <c r="I13" s="11">
        <v>0.0</v>
      </c>
      <c r="J13" s="6">
        <v>0.0</v>
      </c>
      <c r="K13" s="11">
        <v>0.0</v>
      </c>
      <c r="L13" s="6">
        <v>2.0</v>
      </c>
      <c r="M13" s="11">
        <v>0.67</v>
      </c>
      <c r="N13" s="6">
        <v>12.0</v>
      </c>
      <c r="O13" s="6">
        <v>71.33</v>
      </c>
      <c r="P13" s="6">
        <v>69.33</v>
      </c>
      <c r="Q13" s="6">
        <v>76.67</v>
      </c>
      <c r="R13" s="6">
        <v>68.33</v>
      </c>
      <c r="S13" s="6">
        <v>70.33</v>
      </c>
      <c r="T13" s="6">
        <v>72.5</v>
      </c>
      <c r="U13" s="6">
        <v>71.42</v>
      </c>
      <c r="V13" s="7">
        <v>208500.0</v>
      </c>
    </row>
    <row r="14">
      <c r="A14" s="6" t="s">
        <v>181</v>
      </c>
      <c r="B14" s="7">
        <f>VLOOKUP(A14,Salaries!$B$2:$C$79,2,false)</f>
        <v>9400</v>
      </c>
      <c r="C14" s="6">
        <v>3.0</v>
      </c>
      <c r="D14" s="6">
        <v>3.0</v>
      </c>
      <c r="E14" s="11">
        <v>1.0</v>
      </c>
      <c r="F14" s="6">
        <v>0.0</v>
      </c>
      <c r="G14" s="11">
        <v>0.0</v>
      </c>
      <c r="H14" s="6">
        <v>0.0</v>
      </c>
      <c r="I14" s="11">
        <v>0.0</v>
      </c>
      <c r="J14" s="6">
        <v>0.0</v>
      </c>
      <c r="K14" s="11">
        <v>0.0</v>
      </c>
      <c r="L14" s="6">
        <v>2.0</v>
      </c>
      <c r="M14" s="11">
        <v>0.67</v>
      </c>
      <c r="N14" s="6">
        <v>12.0</v>
      </c>
      <c r="O14" s="6">
        <v>71.67</v>
      </c>
      <c r="P14" s="6">
        <v>73.33</v>
      </c>
      <c r="Q14" s="6">
        <v>71.33</v>
      </c>
      <c r="R14" s="6">
        <v>70.0</v>
      </c>
      <c r="S14" s="6">
        <v>72.5</v>
      </c>
      <c r="T14" s="6">
        <v>70.67</v>
      </c>
      <c r="U14" s="6">
        <v>71.58</v>
      </c>
      <c r="V14" s="7">
        <v>258000.0</v>
      </c>
    </row>
    <row r="15">
      <c r="A15" s="6" t="s">
        <v>194</v>
      </c>
      <c r="B15" s="7">
        <f>VLOOKUP(A15,Salaries!$B$2:$C$79,2,false)</f>
        <v>6700</v>
      </c>
      <c r="C15" s="6">
        <v>3.0</v>
      </c>
      <c r="D15" s="6">
        <v>3.0</v>
      </c>
      <c r="E15" s="11">
        <v>1.0</v>
      </c>
      <c r="F15" s="6">
        <v>0.0</v>
      </c>
      <c r="G15" s="11">
        <v>0.0</v>
      </c>
      <c r="H15" s="6">
        <v>0.0</v>
      </c>
      <c r="I15" s="11">
        <v>0.0</v>
      </c>
      <c r="J15" s="6">
        <v>0.0</v>
      </c>
      <c r="K15" s="11">
        <v>0.0</v>
      </c>
      <c r="L15" s="6">
        <v>1.0</v>
      </c>
      <c r="M15" s="11">
        <v>0.33</v>
      </c>
      <c r="N15" s="6">
        <v>12.0</v>
      </c>
      <c r="O15" s="6">
        <v>71.67</v>
      </c>
      <c r="P15" s="6">
        <v>73.67</v>
      </c>
      <c r="Q15" s="6">
        <v>73.67</v>
      </c>
      <c r="R15" s="6">
        <v>70.33</v>
      </c>
      <c r="S15" s="6">
        <v>72.67</v>
      </c>
      <c r="T15" s="6">
        <v>72.0</v>
      </c>
      <c r="U15" s="6">
        <v>72.33</v>
      </c>
      <c r="V15" s="7">
        <v>166250.0</v>
      </c>
    </row>
    <row r="16">
      <c r="A16" s="6" t="s">
        <v>203</v>
      </c>
      <c r="B16" s="7">
        <f>VLOOKUP(A16,Salaries!$B$2:$C$79,2,false)</f>
        <v>6700</v>
      </c>
      <c r="C16" s="6">
        <v>3.0</v>
      </c>
      <c r="D16" s="6">
        <v>3.0</v>
      </c>
      <c r="E16" s="11">
        <v>1.0</v>
      </c>
      <c r="F16" s="6">
        <v>0.0</v>
      </c>
      <c r="G16" s="11">
        <v>0.0</v>
      </c>
      <c r="H16" s="6">
        <v>0.0</v>
      </c>
      <c r="I16" s="11">
        <v>0.0</v>
      </c>
      <c r="J16" s="6">
        <v>0.0</v>
      </c>
      <c r="K16" s="11">
        <v>0.0</v>
      </c>
      <c r="L16" s="6">
        <v>0.0</v>
      </c>
      <c r="M16" s="11">
        <v>0.0</v>
      </c>
      <c r="N16" s="6">
        <v>12.0</v>
      </c>
      <c r="O16" s="6">
        <v>76.67</v>
      </c>
      <c r="P16" s="6">
        <v>71.0</v>
      </c>
      <c r="Q16" s="6">
        <v>73.33</v>
      </c>
      <c r="R16" s="6">
        <v>69.0</v>
      </c>
      <c r="S16" s="6">
        <v>73.83</v>
      </c>
      <c r="T16" s="6">
        <v>71.17</v>
      </c>
      <c r="U16" s="6">
        <v>72.5</v>
      </c>
      <c r="V16" s="7">
        <v>172375.0</v>
      </c>
    </row>
    <row r="17">
      <c r="A17" s="6" t="s">
        <v>212</v>
      </c>
      <c r="B17" s="7">
        <f>VLOOKUP(A17,Salaries!$B$2:$C$79,2,false)</f>
        <v>10000</v>
      </c>
      <c r="C17" s="6">
        <v>3.0</v>
      </c>
      <c r="D17" s="6">
        <v>2.0</v>
      </c>
      <c r="E17" s="11">
        <v>0.67</v>
      </c>
      <c r="F17" s="6">
        <v>0.0</v>
      </c>
      <c r="G17" s="11">
        <v>0.0</v>
      </c>
      <c r="H17" s="6">
        <v>0.0</v>
      </c>
      <c r="I17" s="11">
        <v>0.0</v>
      </c>
      <c r="J17" s="6">
        <v>0.0</v>
      </c>
      <c r="K17" s="11">
        <v>0.0</v>
      </c>
      <c r="L17" s="6">
        <v>0.0</v>
      </c>
      <c r="M17" s="11">
        <v>0.0</v>
      </c>
      <c r="N17" s="6">
        <v>10.0</v>
      </c>
      <c r="O17" s="6">
        <v>73.0</v>
      </c>
      <c r="P17" s="6">
        <v>70.33</v>
      </c>
      <c r="Q17" s="6">
        <v>73.0</v>
      </c>
      <c r="R17" s="6">
        <v>75.0</v>
      </c>
      <c r="S17" s="6">
        <v>71.67</v>
      </c>
      <c r="T17" s="6">
        <v>74.0</v>
      </c>
      <c r="U17" s="6">
        <v>72.6</v>
      </c>
      <c r="V17" s="7">
        <v>112000.0</v>
      </c>
    </row>
    <row r="18">
      <c r="A18" s="6" t="s">
        <v>223</v>
      </c>
      <c r="B18" s="7">
        <f>VLOOKUP(A18,Salaries!$B$2:$C$79,2,false)</f>
        <v>6800</v>
      </c>
      <c r="C18" s="6">
        <v>3.0</v>
      </c>
      <c r="D18" s="6">
        <v>3.0</v>
      </c>
      <c r="E18" s="11">
        <v>1.0</v>
      </c>
      <c r="F18" s="6">
        <v>0.0</v>
      </c>
      <c r="G18" s="11">
        <v>0.0</v>
      </c>
      <c r="H18" s="6">
        <v>0.0</v>
      </c>
      <c r="I18" s="11">
        <v>0.0</v>
      </c>
      <c r="J18" s="6">
        <v>0.0</v>
      </c>
      <c r="K18" s="11">
        <v>0.0</v>
      </c>
      <c r="L18" s="6">
        <v>0.0</v>
      </c>
      <c r="M18" s="11">
        <v>0.0</v>
      </c>
      <c r="N18" s="6">
        <v>12.0</v>
      </c>
      <c r="O18" s="6">
        <v>73.67</v>
      </c>
      <c r="P18" s="6">
        <v>73.67</v>
      </c>
      <c r="Q18" s="6">
        <v>73.0</v>
      </c>
      <c r="R18" s="6">
        <v>71.0</v>
      </c>
      <c r="S18" s="6">
        <v>73.67</v>
      </c>
      <c r="T18" s="6">
        <v>72.0</v>
      </c>
      <c r="U18" s="6">
        <v>72.83</v>
      </c>
      <c r="V18" s="7">
        <v>143392.0</v>
      </c>
    </row>
    <row r="19">
      <c r="A19" s="6" t="s">
        <v>222</v>
      </c>
      <c r="B19" s="7">
        <f>VLOOKUP(A19,Salaries!$B$2:$C$79,2,false)</f>
        <v>8200</v>
      </c>
      <c r="C19" s="6">
        <v>3.0</v>
      </c>
      <c r="D19" s="6">
        <v>3.0</v>
      </c>
      <c r="E19" s="11">
        <v>1.0</v>
      </c>
      <c r="F19" s="6">
        <v>0.0</v>
      </c>
      <c r="G19" s="11">
        <v>0.0</v>
      </c>
      <c r="H19" s="6">
        <v>0.0</v>
      </c>
      <c r="I19" s="11">
        <v>0.0</v>
      </c>
      <c r="J19" s="6">
        <v>0.0</v>
      </c>
      <c r="K19" s="11">
        <v>0.0</v>
      </c>
      <c r="L19" s="6">
        <v>0.0</v>
      </c>
      <c r="M19" s="11">
        <v>0.0</v>
      </c>
      <c r="N19" s="6">
        <v>12.0</v>
      </c>
      <c r="O19" s="6">
        <v>72.0</v>
      </c>
      <c r="P19" s="6">
        <v>74.67</v>
      </c>
      <c r="Q19" s="6">
        <v>74.33</v>
      </c>
      <c r="R19" s="6">
        <v>72.67</v>
      </c>
      <c r="S19" s="6">
        <v>73.33</v>
      </c>
      <c r="T19" s="6">
        <v>73.5</v>
      </c>
      <c r="U19" s="6">
        <v>73.42</v>
      </c>
      <c r="V19" s="7">
        <v>148000.0</v>
      </c>
    </row>
    <row r="20">
      <c r="A20" s="6" t="s">
        <v>236</v>
      </c>
      <c r="B20" s="7">
        <f>VLOOKUP(A20,Salaries!$B$2:$C$79,2,false)</f>
        <v>6100</v>
      </c>
      <c r="C20" s="6">
        <v>3.0</v>
      </c>
      <c r="D20" s="6">
        <v>3.0</v>
      </c>
      <c r="E20" s="11">
        <v>1.0</v>
      </c>
      <c r="F20" s="6">
        <v>0.0</v>
      </c>
      <c r="G20" s="11">
        <v>0.0</v>
      </c>
      <c r="H20" s="6">
        <v>0.0</v>
      </c>
      <c r="I20" s="11">
        <v>0.0</v>
      </c>
      <c r="J20" s="6">
        <v>0.0</v>
      </c>
      <c r="K20" s="11">
        <v>0.0</v>
      </c>
      <c r="L20" s="6">
        <v>0.0</v>
      </c>
      <c r="M20" s="11">
        <v>0.0</v>
      </c>
      <c r="N20" s="6">
        <v>12.0</v>
      </c>
      <c r="O20" s="6">
        <v>74.0</v>
      </c>
      <c r="P20" s="6">
        <v>72.33</v>
      </c>
      <c r="Q20" s="6">
        <v>73.67</v>
      </c>
      <c r="R20" s="6">
        <v>75.67</v>
      </c>
      <c r="S20" s="6">
        <v>73.17</v>
      </c>
      <c r="T20" s="6">
        <v>74.67</v>
      </c>
      <c r="U20" s="6">
        <v>73.92</v>
      </c>
      <c r="V20" s="7">
        <v>132250.0</v>
      </c>
    </row>
  </sheetData>
  <conditionalFormatting sqref="U2:U2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20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15.0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71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12</v>
      </c>
      <c r="L1" s="3" t="s">
        <v>13</v>
      </c>
      <c r="M1" s="3" t="s">
        <v>12</v>
      </c>
      <c r="N1" s="8" t="s">
        <v>14</v>
      </c>
      <c r="O1" s="8" t="s">
        <v>12</v>
      </c>
      <c r="P1" s="10" t="s">
        <v>41</v>
      </c>
      <c r="Q1" s="10" t="s">
        <v>7</v>
      </c>
      <c r="R1" s="10" t="s">
        <v>12</v>
      </c>
      <c r="S1" s="1" t="s">
        <v>42</v>
      </c>
      <c r="T1" s="1" t="s">
        <v>43</v>
      </c>
      <c r="U1" s="1" t="s">
        <v>44</v>
      </c>
      <c r="V1" s="1" t="s">
        <v>45</v>
      </c>
      <c r="W1" s="1" t="s">
        <v>46</v>
      </c>
      <c r="X1" s="1" t="s">
        <v>47</v>
      </c>
      <c r="Y1" s="1" t="s">
        <v>48</v>
      </c>
      <c r="Z1" s="1" t="s">
        <v>49</v>
      </c>
    </row>
    <row r="2">
      <c r="A2" s="6">
        <v>2016.0</v>
      </c>
      <c r="B2" s="6" t="s">
        <v>22</v>
      </c>
      <c r="C2" s="6">
        <v>1.0</v>
      </c>
      <c r="D2" s="6">
        <v>67.0</v>
      </c>
      <c r="E2" s="6">
        <v>65.0</v>
      </c>
      <c r="F2" s="6">
        <v>68.0</v>
      </c>
      <c r="G2" s="6">
        <v>68.0</v>
      </c>
      <c r="H2" s="6">
        <v>268.0</v>
      </c>
      <c r="I2" s="6">
        <v>-20.0</v>
      </c>
      <c r="J2" s="12">
        <v>41.0</v>
      </c>
      <c r="K2" s="12" t="s">
        <v>51</v>
      </c>
      <c r="L2" s="12">
        <v>0.0</v>
      </c>
      <c r="M2" s="12">
        <v>0.0</v>
      </c>
      <c r="N2" s="14">
        <v>61.0</v>
      </c>
      <c r="O2" s="14" t="s">
        <v>55</v>
      </c>
      <c r="P2" s="15">
        <v>28.3</v>
      </c>
      <c r="Q2" s="15">
        <v>113.0</v>
      </c>
      <c r="R2" s="15" t="s">
        <v>59</v>
      </c>
      <c r="S2" s="6">
        <v>-2.0</v>
      </c>
      <c r="T2" s="6">
        <v>-10.0</v>
      </c>
      <c r="U2" s="6">
        <v>-8.0</v>
      </c>
      <c r="V2" s="6">
        <v>0.0</v>
      </c>
      <c r="W2" s="6">
        <v>25.0</v>
      </c>
      <c r="X2" s="6">
        <v>42.0</v>
      </c>
      <c r="Y2" s="6">
        <v>5.0</v>
      </c>
      <c r="Z2" s="6">
        <v>0.0</v>
      </c>
    </row>
    <row r="3">
      <c r="A3" s="6">
        <v>2016.0</v>
      </c>
      <c r="B3" s="6" t="s">
        <v>52</v>
      </c>
      <c r="C3" s="6">
        <v>2.0</v>
      </c>
      <c r="D3" s="6">
        <v>64.0</v>
      </c>
      <c r="E3" s="6">
        <v>66.0</v>
      </c>
      <c r="F3" s="6">
        <v>70.0</v>
      </c>
      <c r="G3" s="6">
        <v>70.0</v>
      </c>
      <c r="H3" s="6">
        <v>270.0</v>
      </c>
      <c r="I3" s="6">
        <v>-18.0</v>
      </c>
      <c r="J3" s="12">
        <v>42.0</v>
      </c>
      <c r="K3" s="12" t="s">
        <v>65</v>
      </c>
      <c r="L3" s="12">
        <v>0.0</v>
      </c>
      <c r="M3" s="12">
        <v>0.0</v>
      </c>
      <c r="N3" s="14">
        <v>50.0</v>
      </c>
      <c r="O3" s="14">
        <v>40.0</v>
      </c>
      <c r="P3" s="15">
        <v>26.3</v>
      </c>
      <c r="Q3" s="15">
        <v>105.0</v>
      </c>
      <c r="R3" s="15" t="s">
        <v>65</v>
      </c>
      <c r="S3" s="6">
        <v>-4.0</v>
      </c>
      <c r="T3" s="6">
        <v>-5.0</v>
      </c>
      <c r="U3" s="6">
        <v>-9.0</v>
      </c>
      <c r="V3" s="6">
        <v>0.0</v>
      </c>
      <c r="W3" s="6">
        <v>21.0</v>
      </c>
      <c r="X3" s="6">
        <v>48.0</v>
      </c>
      <c r="Y3" s="6">
        <v>3.0</v>
      </c>
      <c r="Z3" s="6">
        <v>0.0</v>
      </c>
    </row>
    <row r="4">
      <c r="A4" s="6">
        <v>2016.0</v>
      </c>
      <c r="B4" s="6" t="s">
        <v>68</v>
      </c>
      <c r="C4" s="6" t="s">
        <v>69</v>
      </c>
      <c r="D4" s="6">
        <v>69.0</v>
      </c>
      <c r="E4" s="6">
        <v>69.0</v>
      </c>
      <c r="F4" s="6">
        <v>65.0</v>
      </c>
      <c r="G4" s="6">
        <v>68.0</v>
      </c>
      <c r="H4" s="6">
        <v>271.0</v>
      </c>
      <c r="I4" s="6">
        <v>-17.0</v>
      </c>
      <c r="J4" s="12">
        <v>41.0</v>
      </c>
      <c r="K4" s="12" t="s">
        <v>51</v>
      </c>
      <c r="L4" s="12">
        <v>0.0</v>
      </c>
      <c r="M4" s="12">
        <v>0.0</v>
      </c>
      <c r="N4" s="14">
        <v>58.0</v>
      </c>
      <c r="O4" s="14" t="s">
        <v>72</v>
      </c>
      <c r="P4" s="15">
        <v>29.3</v>
      </c>
      <c r="Q4" s="15">
        <v>117.0</v>
      </c>
      <c r="R4" s="15" t="s">
        <v>73</v>
      </c>
      <c r="S4" s="6">
        <v>-3.0</v>
      </c>
      <c r="T4" s="6">
        <v>-6.0</v>
      </c>
      <c r="U4" s="6">
        <v>-8.0</v>
      </c>
      <c r="V4" s="6">
        <v>1.0</v>
      </c>
      <c r="W4" s="6">
        <v>20.0</v>
      </c>
      <c r="X4" s="6">
        <v>46.0</v>
      </c>
      <c r="Y4" s="6">
        <v>5.0</v>
      </c>
      <c r="Z4" s="6">
        <v>0.0</v>
      </c>
    </row>
    <row r="5">
      <c r="A5" s="6">
        <v>2016.0</v>
      </c>
      <c r="B5" s="6" t="s">
        <v>74</v>
      </c>
      <c r="C5" s="6" t="s">
        <v>69</v>
      </c>
      <c r="D5" s="6">
        <v>65.0</v>
      </c>
      <c r="E5" s="6">
        <v>74.0</v>
      </c>
      <c r="F5" s="6">
        <v>70.0</v>
      </c>
      <c r="G5" s="6">
        <v>62.0</v>
      </c>
      <c r="H5" s="6">
        <v>271.0</v>
      </c>
      <c r="I5" s="6">
        <v>-17.0</v>
      </c>
      <c r="J5" s="12">
        <v>37.0</v>
      </c>
      <c r="K5" s="12" t="s">
        <v>75</v>
      </c>
      <c r="L5" s="12">
        <v>0.0</v>
      </c>
      <c r="M5" s="12">
        <v>0.0</v>
      </c>
      <c r="N5" s="14">
        <v>60.0</v>
      </c>
      <c r="O5" s="14" t="s">
        <v>77</v>
      </c>
      <c r="P5" s="15">
        <v>29.3</v>
      </c>
      <c r="Q5" s="15">
        <v>117.0</v>
      </c>
      <c r="R5" s="15" t="s">
        <v>73</v>
      </c>
      <c r="S5" s="6">
        <v>-1.0</v>
      </c>
      <c r="T5" s="6">
        <v>-4.0</v>
      </c>
      <c r="U5" s="6">
        <v>-12.0</v>
      </c>
      <c r="V5" s="6">
        <v>0.0</v>
      </c>
      <c r="W5" s="6">
        <v>24.0</v>
      </c>
      <c r="X5" s="6">
        <v>43.0</v>
      </c>
      <c r="Y5" s="6">
        <v>3.0</v>
      </c>
      <c r="Z5" s="6">
        <v>2.0</v>
      </c>
    </row>
    <row r="6">
      <c r="A6" s="6">
        <v>2016.0</v>
      </c>
      <c r="B6" s="6" t="s">
        <v>81</v>
      </c>
      <c r="C6" s="6" t="s">
        <v>51</v>
      </c>
      <c r="D6" s="6">
        <v>63.0</v>
      </c>
      <c r="E6" s="6">
        <v>71.0</v>
      </c>
      <c r="F6" s="6">
        <v>70.0</v>
      </c>
      <c r="G6" s="6">
        <v>68.0</v>
      </c>
      <c r="H6" s="6">
        <v>272.0</v>
      </c>
      <c r="I6" s="6">
        <v>-16.0</v>
      </c>
      <c r="J6" s="12">
        <v>35.0</v>
      </c>
      <c r="K6" s="12" t="s">
        <v>82</v>
      </c>
      <c r="L6" s="12">
        <v>0.0</v>
      </c>
      <c r="M6" s="12">
        <v>0.0</v>
      </c>
      <c r="N6" s="14">
        <v>58.0</v>
      </c>
      <c r="O6" s="14" t="s">
        <v>72</v>
      </c>
      <c r="P6" s="15">
        <v>29.0</v>
      </c>
      <c r="Q6" s="15">
        <v>116.0</v>
      </c>
      <c r="R6" s="15" t="s">
        <v>87</v>
      </c>
      <c r="S6" s="9">
        <f>+1</f>
        <v>1</v>
      </c>
      <c r="T6" s="6">
        <v>-7.0</v>
      </c>
      <c r="U6" s="6">
        <v>-10.0</v>
      </c>
      <c r="V6" s="6">
        <v>1.0</v>
      </c>
      <c r="W6" s="6">
        <v>23.0</v>
      </c>
      <c r="X6" s="6">
        <v>39.0</v>
      </c>
      <c r="Y6" s="6">
        <v>9.0</v>
      </c>
      <c r="Z6" s="6">
        <v>0.0</v>
      </c>
    </row>
    <row r="7">
      <c r="A7" s="6">
        <v>2016.0</v>
      </c>
      <c r="B7" s="6" t="s">
        <v>89</v>
      </c>
      <c r="C7" s="6" t="s">
        <v>51</v>
      </c>
      <c r="D7" s="6">
        <v>65.0</v>
      </c>
      <c r="E7" s="6">
        <v>71.0</v>
      </c>
      <c r="F7" s="6">
        <v>65.0</v>
      </c>
      <c r="G7" s="6">
        <v>71.0</v>
      </c>
      <c r="H7" s="6">
        <v>272.0</v>
      </c>
      <c r="I7" s="6">
        <v>-16.0</v>
      </c>
      <c r="J7" s="12">
        <v>34.0</v>
      </c>
      <c r="K7" s="12" t="s">
        <v>92</v>
      </c>
      <c r="L7" s="12">
        <v>0.0</v>
      </c>
      <c r="M7" s="12">
        <v>0.0</v>
      </c>
      <c r="N7" s="14">
        <v>53.0</v>
      </c>
      <c r="O7" s="14" t="s">
        <v>82</v>
      </c>
      <c r="P7" s="15">
        <v>28.3</v>
      </c>
      <c r="Q7" s="15">
        <v>113.0</v>
      </c>
      <c r="R7" s="15" t="s">
        <v>59</v>
      </c>
      <c r="S7" s="6">
        <v>-2.0</v>
      </c>
      <c r="T7" s="6">
        <v>-7.0</v>
      </c>
      <c r="U7" s="6">
        <v>-7.0</v>
      </c>
      <c r="V7" s="6">
        <v>1.0</v>
      </c>
      <c r="W7" s="6">
        <v>23.0</v>
      </c>
      <c r="X7" s="6">
        <v>40.0</v>
      </c>
      <c r="Y7" s="6">
        <v>7.0</v>
      </c>
      <c r="Z7" s="6">
        <v>1.0</v>
      </c>
    </row>
    <row r="8">
      <c r="A8" s="6">
        <v>2016.0</v>
      </c>
      <c r="B8" s="6" t="s">
        <v>95</v>
      </c>
      <c r="C8" s="6" t="s">
        <v>96</v>
      </c>
      <c r="D8" s="6">
        <v>68.0</v>
      </c>
      <c r="E8" s="6">
        <v>72.0</v>
      </c>
      <c r="F8" s="6">
        <v>63.0</v>
      </c>
      <c r="G8" s="6">
        <v>70.0</v>
      </c>
      <c r="H8" s="6">
        <v>273.0</v>
      </c>
      <c r="I8" s="6">
        <v>-15.0</v>
      </c>
      <c r="J8" s="12">
        <v>26.0</v>
      </c>
      <c r="K8" s="12" t="s">
        <v>98</v>
      </c>
      <c r="L8" s="12">
        <v>0.0</v>
      </c>
      <c r="M8" s="12">
        <v>0.0</v>
      </c>
      <c r="N8" s="14">
        <v>45.0</v>
      </c>
      <c r="O8" s="14" t="s">
        <v>99</v>
      </c>
      <c r="P8" s="15">
        <v>25.3</v>
      </c>
      <c r="Q8" s="15">
        <v>101.0</v>
      </c>
      <c r="R8" s="15">
        <v>1.0</v>
      </c>
      <c r="S8" s="6">
        <v>-1.0</v>
      </c>
      <c r="T8" s="6">
        <v>-5.0</v>
      </c>
      <c r="U8" s="6">
        <v>-9.0</v>
      </c>
      <c r="V8" s="6">
        <v>0.0</v>
      </c>
      <c r="W8" s="6">
        <v>23.0</v>
      </c>
      <c r="X8" s="6">
        <v>41.0</v>
      </c>
      <c r="Y8" s="6">
        <v>8.0</v>
      </c>
      <c r="Z8" s="6">
        <v>0.0</v>
      </c>
    </row>
    <row r="9">
      <c r="A9" s="6">
        <v>2016.0</v>
      </c>
      <c r="B9" s="6" t="s">
        <v>66</v>
      </c>
      <c r="C9" s="6" t="s">
        <v>96</v>
      </c>
      <c r="D9" s="6">
        <v>65.0</v>
      </c>
      <c r="E9" s="6">
        <v>70.0</v>
      </c>
      <c r="F9" s="6">
        <v>68.0</v>
      </c>
      <c r="G9" s="6">
        <v>70.0</v>
      </c>
      <c r="H9" s="6">
        <v>273.0</v>
      </c>
      <c r="I9" s="6">
        <v>-15.0</v>
      </c>
      <c r="J9" s="12">
        <v>15.0</v>
      </c>
      <c r="K9" s="12" t="s">
        <v>105</v>
      </c>
      <c r="L9" s="12">
        <v>0.0</v>
      </c>
      <c r="M9" s="12">
        <v>0.0</v>
      </c>
      <c r="N9" s="14">
        <v>29.0</v>
      </c>
      <c r="O9" s="14" t="s">
        <v>72</v>
      </c>
      <c r="P9" s="15">
        <v>14.3</v>
      </c>
      <c r="Q9" s="15">
        <v>57.0</v>
      </c>
      <c r="R9" s="15" t="s">
        <v>108</v>
      </c>
      <c r="S9" s="6">
        <v>-2.0</v>
      </c>
      <c r="T9" s="6">
        <v>-5.0</v>
      </c>
      <c r="U9" s="6">
        <v>-8.0</v>
      </c>
      <c r="V9" s="6">
        <v>0.0</v>
      </c>
      <c r="W9" s="6">
        <v>21.0</v>
      </c>
      <c r="X9" s="6">
        <v>47.0</v>
      </c>
      <c r="Y9" s="6">
        <v>2.0</v>
      </c>
      <c r="Z9" s="6">
        <v>2.0</v>
      </c>
    </row>
    <row r="10">
      <c r="A10" s="6">
        <v>2016.0</v>
      </c>
      <c r="B10" s="6" t="s">
        <v>112</v>
      </c>
      <c r="C10" s="6" t="s">
        <v>96</v>
      </c>
      <c r="D10" s="6">
        <v>66.0</v>
      </c>
      <c r="E10" s="6">
        <v>69.0</v>
      </c>
      <c r="F10" s="6">
        <v>66.0</v>
      </c>
      <c r="G10" s="6">
        <v>72.0</v>
      </c>
      <c r="H10" s="6">
        <v>273.0</v>
      </c>
      <c r="I10" s="6">
        <v>-15.0</v>
      </c>
      <c r="J10" s="12">
        <v>27.0</v>
      </c>
      <c r="K10" s="12" t="s">
        <v>115</v>
      </c>
      <c r="L10" s="12">
        <v>0.0</v>
      </c>
      <c r="M10" s="12">
        <v>0.0</v>
      </c>
      <c r="N10" s="14">
        <v>46.0</v>
      </c>
      <c r="O10" s="14">
        <v>3.0</v>
      </c>
      <c r="P10" s="15">
        <v>21.3</v>
      </c>
      <c r="Q10" s="15">
        <v>85.0</v>
      </c>
      <c r="R10" s="15">
        <v>25.0</v>
      </c>
      <c r="S10" s="6">
        <v>-2.0</v>
      </c>
      <c r="T10" s="6">
        <v>-7.0</v>
      </c>
      <c r="U10" s="6">
        <v>-6.0</v>
      </c>
      <c r="V10" s="6">
        <v>0.0</v>
      </c>
      <c r="W10" s="6">
        <v>25.0</v>
      </c>
      <c r="X10" s="6">
        <v>38.0</v>
      </c>
      <c r="Y10" s="6">
        <v>8.0</v>
      </c>
      <c r="Z10" s="6">
        <v>1.0</v>
      </c>
    </row>
    <row r="11">
      <c r="A11" s="6">
        <v>2016.0</v>
      </c>
      <c r="B11" s="6" t="s">
        <v>63</v>
      </c>
      <c r="C11" s="6" t="s">
        <v>96</v>
      </c>
      <c r="D11" s="6">
        <v>68.0</v>
      </c>
      <c r="E11" s="6">
        <v>69.0</v>
      </c>
      <c r="F11" s="6">
        <v>69.0</v>
      </c>
      <c r="G11" s="6">
        <v>67.0</v>
      </c>
      <c r="H11" s="6">
        <v>273.0</v>
      </c>
      <c r="I11" s="6">
        <v>-15.0</v>
      </c>
      <c r="J11" s="12">
        <v>39.0</v>
      </c>
      <c r="K11" s="12" t="s">
        <v>124</v>
      </c>
      <c r="L11" s="12">
        <v>0.0</v>
      </c>
      <c r="M11" s="12">
        <v>0.0</v>
      </c>
      <c r="N11" s="14">
        <v>59.0</v>
      </c>
      <c r="O11" s="14">
        <v>8.0</v>
      </c>
      <c r="P11" s="15">
        <v>30.5</v>
      </c>
      <c r="Q11" s="15">
        <v>122.0</v>
      </c>
      <c r="R11" s="15" t="s">
        <v>125</v>
      </c>
      <c r="S11" s="6">
        <v>-3.0</v>
      </c>
      <c r="T11" s="6" t="s">
        <v>127</v>
      </c>
      <c r="U11" s="6">
        <v>-12.0</v>
      </c>
      <c r="V11" s="6">
        <v>0.0</v>
      </c>
      <c r="W11" s="6">
        <v>22.0</v>
      </c>
      <c r="X11" s="6">
        <v>44.0</v>
      </c>
      <c r="Y11" s="6">
        <v>5.0</v>
      </c>
      <c r="Z11" s="6">
        <v>1.0</v>
      </c>
    </row>
    <row r="12">
      <c r="A12" s="6">
        <v>2016.0</v>
      </c>
      <c r="B12" s="6" t="s">
        <v>97</v>
      </c>
      <c r="C12" s="6" t="s">
        <v>130</v>
      </c>
      <c r="D12" s="6">
        <v>68.0</v>
      </c>
      <c r="E12" s="6">
        <v>70.0</v>
      </c>
      <c r="F12" s="6">
        <v>68.0</v>
      </c>
      <c r="G12" s="6">
        <v>68.0</v>
      </c>
      <c r="H12" s="6">
        <v>274.0</v>
      </c>
      <c r="I12" s="6">
        <v>-14.0</v>
      </c>
      <c r="J12" s="12">
        <v>29.0</v>
      </c>
      <c r="K12" s="12" t="s">
        <v>132</v>
      </c>
      <c r="L12" s="12">
        <v>0.0</v>
      </c>
      <c r="M12" s="12">
        <v>0.0</v>
      </c>
      <c r="N12" s="14">
        <v>58.0</v>
      </c>
      <c r="O12" s="14" t="s">
        <v>72</v>
      </c>
      <c r="P12" s="15">
        <v>29.5</v>
      </c>
      <c r="Q12" s="15">
        <v>118.0</v>
      </c>
      <c r="R12" s="15" t="s">
        <v>133</v>
      </c>
      <c r="S12" s="6" t="s">
        <v>127</v>
      </c>
      <c r="T12" s="6">
        <v>-10.0</v>
      </c>
      <c r="U12" s="6">
        <v>-4.0</v>
      </c>
      <c r="V12" s="6">
        <v>0.0</v>
      </c>
      <c r="W12" s="6">
        <v>19.0</v>
      </c>
      <c r="X12" s="6">
        <v>48.0</v>
      </c>
      <c r="Y12" s="6">
        <v>5.0</v>
      </c>
      <c r="Z12" s="6">
        <v>0.0</v>
      </c>
    </row>
    <row r="13">
      <c r="A13" s="6">
        <v>2016.0</v>
      </c>
      <c r="B13" s="6" t="s">
        <v>85</v>
      </c>
      <c r="C13" s="6" t="s">
        <v>130</v>
      </c>
      <c r="D13" s="6">
        <v>69.0</v>
      </c>
      <c r="E13" s="6">
        <v>72.0</v>
      </c>
      <c r="F13" s="6">
        <v>66.0</v>
      </c>
      <c r="G13" s="6">
        <v>67.0</v>
      </c>
      <c r="H13" s="6">
        <v>274.0</v>
      </c>
      <c r="I13" s="6">
        <v>-14.0</v>
      </c>
      <c r="J13" s="12">
        <v>40.0</v>
      </c>
      <c r="K13" s="12" t="s">
        <v>96</v>
      </c>
      <c r="L13" s="12">
        <v>0.0</v>
      </c>
      <c r="M13" s="12">
        <v>0.0</v>
      </c>
      <c r="N13" s="14">
        <v>53.0</v>
      </c>
      <c r="O13" s="14" t="s">
        <v>82</v>
      </c>
      <c r="P13" s="15">
        <v>28.3</v>
      </c>
      <c r="Q13" s="15">
        <v>113.0</v>
      </c>
      <c r="R13" s="15" t="s">
        <v>59</v>
      </c>
      <c r="S13" s="6">
        <v>-4.0</v>
      </c>
      <c r="T13" s="6">
        <v>-2.0</v>
      </c>
      <c r="U13" s="6">
        <v>-8.0</v>
      </c>
      <c r="V13" s="6">
        <v>0.0</v>
      </c>
      <c r="W13" s="6">
        <v>22.0</v>
      </c>
      <c r="X13" s="6">
        <v>42.0</v>
      </c>
      <c r="Y13" s="6">
        <v>8.0</v>
      </c>
      <c r="Z13" s="6">
        <v>0.0</v>
      </c>
    </row>
    <row r="14">
      <c r="A14" s="6">
        <v>2016.0</v>
      </c>
      <c r="B14" s="6" t="s">
        <v>138</v>
      </c>
      <c r="C14" s="6" t="s">
        <v>130</v>
      </c>
      <c r="D14" s="6">
        <v>72.0</v>
      </c>
      <c r="E14" s="6">
        <v>68.0</v>
      </c>
      <c r="F14" s="6">
        <v>66.0</v>
      </c>
      <c r="G14" s="6">
        <v>68.0</v>
      </c>
      <c r="H14" s="6">
        <v>274.0</v>
      </c>
      <c r="I14" s="6">
        <v>-14.0</v>
      </c>
      <c r="J14" s="12">
        <v>28.0</v>
      </c>
      <c r="K14" s="12" t="s">
        <v>142</v>
      </c>
      <c r="L14" s="12">
        <v>0.0</v>
      </c>
      <c r="M14" s="12">
        <v>0.0</v>
      </c>
      <c r="N14" s="14">
        <v>49.0</v>
      </c>
      <c r="O14" s="14" t="s">
        <v>144</v>
      </c>
      <c r="P14" s="15">
        <v>26.5</v>
      </c>
      <c r="Q14" s="15">
        <v>106.0</v>
      </c>
      <c r="R14" s="15" t="s">
        <v>51</v>
      </c>
      <c r="S14" s="6">
        <v>-5.0</v>
      </c>
      <c r="T14" s="6">
        <v>-2.0</v>
      </c>
      <c r="U14" s="6">
        <v>-7.0</v>
      </c>
      <c r="V14" s="6">
        <v>0.0</v>
      </c>
      <c r="W14" s="6">
        <v>22.0</v>
      </c>
      <c r="X14" s="6">
        <v>43.0</v>
      </c>
      <c r="Y14" s="6">
        <v>6.0</v>
      </c>
      <c r="Z14" s="6">
        <v>1.0</v>
      </c>
    </row>
    <row r="15">
      <c r="A15" s="6">
        <v>2016.0</v>
      </c>
      <c r="B15" s="6" t="s">
        <v>148</v>
      </c>
      <c r="C15" s="6" t="s">
        <v>130</v>
      </c>
      <c r="D15" s="6">
        <v>69.0</v>
      </c>
      <c r="E15" s="6">
        <v>72.0</v>
      </c>
      <c r="F15" s="6">
        <v>65.0</v>
      </c>
      <c r="G15" s="6">
        <v>68.0</v>
      </c>
      <c r="H15" s="6">
        <v>274.0</v>
      </c>
      <c r="I15" s="6">
        <v>-14.0</v>
      </c>
      <c r="J15" s="12">
        <v>36.0</v>
      </c>
      <c r="K15" s="12" t="s">
        <v>115</v>
      </c>
      <c r="L15" s="12">
        <v>0.0</v>
      </c>
      <c r="M15" s="12">
        <v>0.0</v>
      </c>
      <c r="N15" s="14">
        <v>52.0</v>
      </c>
      <c r="O15" s="14" t="s">
        <v>87</v>
      </c>
      <c r="P15" s="15">
        <v>28.0</v>
      </c>
      <c r="Q15" s="15">
        <v>112.0</v>
      </c>
      <c r="R15" s="15">
        <v>18.0</v>
      </c>
      <c r="S15" s="6" t="s">
        <v>127</v>
      </c>
      <c r="T15" s="6">
        <v>-9.0</v>
      </c>
      <c r="U15" s="6">
        <v>-5.0</v>
      </c>
      <c r="V15" s="6">
        <v>0.0</v>
      </c>
      <c r="W15" s="6">
        <v>18.0</v>
      </c>
      <c r="X15" s="6">
        <v>50.0</v>
      </c>
      <c r="Y15" s="6">
        <v>4.0</v>
      </c>
      <c r="Z15" s="6">
        <v>0.0</v>
      </c>
    </row>
    <row r="16">
      <c r="A16" s="6">
        <v>2016.0</v>
      </c>
      <c r="B16" s="6" t="s">
        <v>56</v>
      </c>
      <c r="C16" s="6" t="s">
        <v>130</v>
      </c>
      <c r="D16" s="6">
        <v>68.0</v>
      </c>
      <c r="E16" s="6">
        <v>72.0</v>
      </c>
      <c r="F16" s="6">
        <v>68.0</v>
      </c>
      <c r="G16" s="6">
        <v>66.0</v>
      </c>
      <c r="H16" s="6">
        <v>274.0</v>
      </c>
      <c r="I16" s="6">
        <v>-14.0</v>
      </c>
      <c r="J16" s="12">
        <v>34.0</v>
      </c>
      <c r="K16" s="12" t="s">
        <v>92</v>
      </c>
      <c r="L16" s="12">
        <v>0.0</v>
      </c>
      <c r="M16" s="12">
        <v>0.0</v>
      </c>
      <c r="N16" s="14">
        <v>62.0</v>
      </c>
      <c r="O16" s="14">
        <v>2.0</v>
      </c>
      <c r="P16" s="15">
        <v>30.5</v>
      </c>
      <c r="Q16" s="15">
        <v>122.0</v>
      </c>
      <c r="R16" s="15" t="s">
        <v>125</v>
      </c>
      <c r="S16" s="6" t="s">
        <v>127</v>
      </c>
      <c r="T16" s="6">
        <v>-7.0</v>
      </c>
      <c r="U16" s="6">
        <v>-7.0</v>
      </c>
      <c r="V16" s="6">
        <v>0.0</v>
      </c>
      <c r="W16" s="6">
        <v>22.0</v>
      </c>
      <c r="X16" s="6">
        <v>43.0</v>
      </c>
      <c r="Y16" s="6">
        <v>6.0</v>
      </c>
      <c r="Z16" s="6">
        <v>1.0</v>
      </c>
    </row>
    <row r="17">
      <c r="A17" s="6">
        <v>2016.0</v>
      </c>
      <c r="B17" s="6" t="s">
        <v>71</v>
      </c>
      <c r="C17" s="6" t="s">
        <v>130</v>
      </c>
      <c r="D17" s="6">
        <v>68.0</v>
      </c>
      <c r="E17" s="6">
        <v>71.0</v>
      </c>
      <c r="F17" s="6">
        <v>69.0</v>
      </c>
      <c r="G17" s="6">
        <v>66.0</v>
      </c>
      <c r="H17" s="6">
        <v>274.0</v>
      </c>
      <c r="I17" s="6">
        <v>-14.0</v>
      </c>
      <c r="J17" s="12">
        <v>32.0</v>
      </c>
      <c r="K17" s="12" t="s">
        <v>144</v>
      </c>
      <c r="L17" s="12">
        <v>0.0</v>
      </c>
      <c r="M17" s="12">
        <v>0.0</v>
      </c>
      <c r="N17" s="14">
        <v>53.0</v>
      </c>
      <c r="O17" s="14" t="s">
        <v>82</v>
      </c>
      <c r="P17" s="15">
        <v>27.5</v>
      </c>
      <c r="Q17" s="15">
        <v>110.0</v>
      </c>
      <c r="R17" s="15" t="s">
        <v>164</v>
      </c>
      <c r="S17" s="6">
        <v>-1.0</v>
      </c>
      <c r="T17" s="6">
        <v>-7.0</v>
      </c>
      <c r="U17" s="6">
        <v>-6.0</v>
      </c>
      <c r="V17" s="6">
        <v>0.0</v>
      </c>
      <c r="W17" s="6">
        <v>22.0</v>
      </c>
      <c r="X17" s="6">
        <v>45.0</v>
      </c>
      <c r="Y17" s="6">
        <v>3.0</v>
      </c>
      <c r="Z17" s="6">
        <v>2.0</v>
      </c>
    </row>
    <row r="18">
      <c r="A18" s="6">
        <v>2016.0</v>
      </c>
      <c r="B18" s="6" t="s">
        <v>160</v>
      </c>
      <c r="C18" s="6" t="s">
        <v>75</v>
      </c>
      <c r="D18" s="6">
        <v>70.0</v>
      </c>
      <c r="E18" s="6">
        <v>66.0</v>
      </c>
      <c r="F18" s="6">
        <v>69.0</v>
      </c>
      <c r="G18" s="6">
        <v>70.0</v>
      </c>
      <c r="H18" s="6">
        <v>275.0</v>
      </c>
      <c r="I18" s="6">
        <v>-13.0</v>
      </c>
      <c r="J18" s="12">
        <v>38.0</v>
      </c>
      <c r="K18" s="12" t="s">
        <v>167</v>
      </c>
      <c r="L18" s="12">
        <v>0.0</v>
      </c>
      <c r="M18" s="12">
        <v>0.0</v>
      </c>
      <c r="N18" s="14">
        <v>57.0</v>
      </c>
      <c r="O18" s="14">
        <v>13.0</v>
      </c>
      <c r="P18" s="15">
        <v>29.3</v>
      </c>
      <c r="Q18" s="15">
        <v>117.0</v>
      </c>
      <c r="R18" s="15" t="s">
        <v>73</v>
      </c>
      <c r="S18" s="6" t="s">
        <v>127</v>
      </c>
      <c r="T18" s="6">
        <v>-8.0</v>
      </c>
      <c r="U18" s="6">
        <v>-5.0</v>
      </c>
      <c r="V18" s="6">
        <v>0.0</v>
      </c>
      <c r="W18" s="6">
        <v>17.0</v>
      </c>
      <c r="X18" s="6">
        <v>52.0</v>
      </c>
      <c r="Y18" s="6">
        <v>2.0</v>
      </c>
      <c r="Z18" s="6">
        <v>1.0</v>
      </c>
    </row>
    <row r="19">
      <c r="A19" s="6">
        <v>2016.0</v>
      </c>
      <c r="B19" s="6" t="s">
        <v>39</v>
      </c>
      <c r="C19" s="6" t="s">
        <v>75</v>
      </c>
      <c r="D19" s="6">
        <v>68.0</v>
      </c>
      <c r="E19" s="6">
        <v>72.0</v>
      </c>
      <c r="F19" s="6">
        <v>68.0</v>
      </c>
      <c r="G19" s="6">
        <v>67.0</v>
      </c>
      <c r="H19" s="6">
        <v>275.0</v>
      </c>
      <c r="I19" s="6">
        <v>-13.0</v>
      </c>
      <c r="J19" s="12">
        <v>31.0</v>
      </c>
      <c r="K19" s="12" t="s">
        <v>171</v>
      </c>
      <c r="L19" s="12">
        <v>0.0</v>
      </c>
      <c r="M19" s="12">
        <v>0.0</v>
      </c>
      <c r="N19" s="14">
        <v>55.0</v>
      </c>
      <c r="O19" s="14" t="s">
        <v>172</v>
      </c>
      <c r="P19" s="15">
        <v>29.0</v>
      </c>
      <c r="Q19" s="15">
        <v>116.0</v>
      </c>
      <c r="R19" s="15" t="s">
        <v>87</v>
      </c>
      <c r="S19" s="6">
        <v>-5.0</v>
      </c>
      <c r="T19" s="6">
        <v>-2.0</v>
      </c>
      <c r="U19" s="6">
        <v>-6.0</v>
      </c>
      <c r="V19" s="6">
        <v>1.0</v>
      </c>
      <c r="W19" s="6">
        <v>17.0</v>
      </c>
      <c r="X19" s="6">
        <v>49.0</v>
      </c>
      <c r="Y19" s="6">
        <v>4.0</v>
      </c>
      <c r="Z19" s="6">
        <v>1.0</v>
      </c>
    </row>
    <row r="20">
      <c r="A20" s="6">
        <v>2016.0</v>
      </c>
      <c r="B20" s="6" t="s">
        <v>163</v>
      </c>
      <c r="C20" s="6" t="s">
        <v>59</v>
      </c>
      <c r="D20" s="6">
        <v>68.0</v>
      </c>
      <c r="E20" s="6">
        <v>69.0</v>
      </c>
      <c r="F20" s="6">
        <v>67.0</v>
      </c>
      <c r="G20" s="6">
        <v>73.0</v>
      </c>
      <c r="H20" s="6">
        <v>277.0</v>
      </c>
      <c r="I20" s="6">
        <v>-11.0</v>
      </c>
      <c r="J20" s="12">
        <v>26.0</v>
      </c>
      <c r="K20" s="12" t="s">
        <v>98</v>
      </c>
      <c r="L20" s="12">
        <v>0.0</v>
      </c>
      <c r="M20" s="12">
        <v>0.0</v>
      </c>
      <c r="N20" s="14">
        <v>49.0</v>
      </c>
      <c r="O20" s="14" t="s">
        <v>144</v>
      </c>
      <c r="P20" s="15">
        <v>27.3</v>
      </c>
      <c r="Q20" s="15">
        <v>109.0</v>
      </c>
      <c r="R20" s="15">
        <v>11.0</v>
      </c>
      <c r="S20" s="6" t="s">
        <v>127</v>
      </c>
      <c r="T20" s="6">
        <v>-8.0</v>
      </c>
      <c r="U20" s="6">
        <v>-3.0</v>
      </c>
      <c r="V20" s="6">
        <v>0.0</v>
      </c>
      <c r="W20" s="6">
        <v>18.0</v>
      </c>
      <c r="X20" s="6">
        <v>47.0</v>
      </c>
      <c r="Y20" s="6">
        <v>7.0</v>
      </c>
      <c r="Z20" s="6">
        <v>0.0</v>
      </c>
    </row>
    <row r="21">
      <c r="A21" s="6">
        <v>2016.0</v>
      </c>
      <c r="B21" s="6" t="s">
        <v>177</v>
      </c>
      <c r="C21" s="6" t="s">
        <v>59</v>
      </c>
      <c r="D21" s="6">
        <v>68.0</v>
      </c>
      <c r="E21" s="6">
        <v>68.0</v>
      </c>
      <c r="F21" s="6">
        <v>71.0</v>
      </c>
      <c r="G21" s="6">
        <v>70.0</v>
      </c>
      <c r="H21" s="6">
        <v>277.0</v>
      </c>
      <c r="I21" s="6">
        <v>-11.0</v>
      </c>
      <c r="J21" s="12">
        <v>35.0</v>
      </c>
      <c r="K21" s="12" t="s">
        <v>82</v>
      </c>
      <c r="L21" s="12">
        <v>0.0</v>
      </c>
      <c r="M21" s="12">
        <v>0.0</v>
      </c>
      <c r="N21" s="14">
        <v>53.0</v>
      </c>
      <c r="O21" s="14" t="s">
        <v>82</v>
      </c>
      <c r="P21" s="15">
        <v>29.0</v>
      </c>
      <c r="Q21" s="15">
        <v>116.0</v>
      </c>
      <c r="R21" s="15" t="s">
        <v>87</v>
      </c>
      <c r="S21" s="9">
        <f>+4</f>
        <v>4</v>
      </c>
      <c r="T21" s="6">
        <v>-10.0</v>
      </c>
      <c r="U21" s="6">
        <v>-5.0</v>
      </c>
      <c r="V21" s="6">
        <v>1.0</v>
      </c>
      <c r="W21" s="6">
        <v>17.0</v>
      </c>
      <c r="X21" s="6">
        <v>46.0</v>
      </c>
      <c r="Y21" s="6">
        <v>8.0</v>
      </c>
      <c r="Z21" s="6">
        <v>0.0</v>
      </c>
    </row>
    <row r="22">
      <c r="A22" s="6">
        <v>2016.0</v>
      </c>
      <c r="B22" s="6" t="s">
        <v>187</v>
      </c>
      <c r="C22" s="6" t="s">
        <v>59</v>
      </c>
      <c r="D22" s="6">
        <v>69.0</v>
      </c>
      <c r="E22" s="6">
        <v>68.0</v>
      </c>
      <c r="F22" s="6">
        <v>68.0</v>
      </c>
      <c r="G22" s="6">
        <v>72.0</v>
      </c>
      <c r="H22" s="6">
        <v>277.0</v>
      </c>
      <c r="I22" s="6">
        <v>-11.0</v>
      </c>
      <c r="J22" s="12">
        <v>31.0</v>
      </c>
      <c r="K22" s="12" t="s">
        <v>171</v>
      </c>
      <c r="L22" s="12">
        <v>0.0</v>
      </c>
      <c r="M22" s="12">
        <v>0.0</v>
      </c>
      <c r="N22" s="14">
        <v>51.0</v>
      </c>
      <c r="O22" s="14" t="s">
        <v>188</v>
      </c>
      <c r="P22" s="15">
        <v>27.8</v>
      </c>
      <c r="Q22" s="15">
        <v>111.0</v>
      </c>
      <c r="R22" s="15" t="s">
        <v>189</v>
      </c>
      <c r="S22" s="6">
        <v>-2.0</v>
      </c>
      <c r="T22" s="6">
        <v>-4.0</v>
      </c>
      <c r="U22" s="6">
        <v>-5.0</v>
      </c>
      <c r="V22" s="6">
        <v>2.0</v>
      </c>
      <c r="W22" s="6">
        <v>16.0</v>
      </c>
      <c r="X22" s="6">
        <v>45.0</v>
      </c>
      <c r="Y22" s="6">
        <v>9.0</v>
      </c>
      <c r="Z22" s="6">
        <v>0.0</v>
      </c>
    </row>
    <row r="23">
      <c r="A23" s="6">
        <v>2016.0</v>
      </c>
      <c r="B23" s="6" t="s">
        <v>191</v>
      </c>
      <c r="C23" s="6" t="s">
        <v>59</v>
      </c>
      <c r="D23" s="6">
        <v>64.0</v>
      </c>
      <c r="E23" s="6">
        <v>74.0</v>
      </c>
      <c r="F23" s="6">
        <v>66.0</v>
      </c>
      <c r="G23" s="6">
        <v>73.0</v>
      </c>
      <c r="H23" s="6">
        <v>277.0</v>
      </c>
      <c r="I23" s="6">
        <v>-11.0</v>
      </c>
      <c r="J23" s="12">
        <v>30.0</v>
      </c>
      <c r="K23" s="12" t="s">
        <v>105</v>
      </c>
      <c r="L23" s="12">
        <v>0.0</v>
      </c>
      <c r="M23" s="12">
        <v>0.0</v>
      </c>
      <c r="N23" s="14">
        <v>48.0</v>
      </c>
      <c r="O23" s="14" t="s">
        <v>193</v>
      </c>
      <c r="P23" s="15">
        <v>26.8</v>
      </c>
      <c r="Q23" s="15">
        <v>107.0</v>
      </c>
      <c r="R23" s="15" t="s">
        <v>96</v>
      </c>
      <c r="S23" s="6">
        <v>-5.0</v>
      </c>
      <c r="T23" s="6">
        <v>-5.0</v>
      </c>
      <c r="U23" s="6">
        <v>-1.0</v>
      </c>
      <c r="V23" s="6">
        <v>0.0</v>
      </c>
      <c r="W23" s="6">
        <v>20.0</v>
      </c>
      <c r="X23" s="6">
        <v>45.0</v>
      </c>
      <c r="Y23" s="6">
        <v>6.0</v>
      </c>
      <c r="Z23" s="6">
        <v>1.0</v>
      </c>
    </row>
    <row r="24">
      <c r="A24" s="6">
        <v>2016.0</v>
      </c>
      <c r="B24" s="6" t="s">
        <v>140</v>
      </c>
      <c r="C24" s="6" t="s">
        <v>197</v>
      </c>
      <c r="D24" s="6">
        <v>67.0</v>
      </c>
      <c r="E24" s="6">
        <v>72.0</v>
      </c>
      <c r="F24" s="6">
        <v>71.0</v>
      </c>
      <c r="G24" s="6">
        <v>68.0</v>
      </c>
      <c r="H24" s="6">
        <v>278.0</v>
      </c>
      <c r="I24" s="6">
        <v>-10.0</v>
      </c>
      <c r="J24" s="12">
        <v>38.0</v>
      </c>
      <c r="K24" s="12" t="s">
        <v>167</v>
      </c>
      <c r="L24" s="12">
        <v>0.0</v>
      </c>
      <c r="M24" s="12">
        <v>0.0</v>
      </c>
      <c r="N24" s="14">
        <v>56.0</v>
      </c>
      <c r="O24" s="14" t="s">
        <v>189</v>
      </c>
      <c r="P24" s="15">
        <v>29.3</v>
      </c>
      <c r="Q24" s="15">
        <v>117.0</v>
      </c>
      <c r="R24" s="15" t="s">
        <v>73</v>
      </c>
      <c r="S24" s="6" t="s">
        <v>127</v>
      </c>
      <c r="T24" s="6">
        <v>-11.0</v>
      </c>
      <c r="U24" s="9">
        <f>+1</f>
        <v>1</v>
      </c>
      <c r="V24" s="6">
        <v>1.0</v>
      </c>
      <c r="W24" s="6">
        <v>18.0</v>
      </c>
      <c r="X24" s="6">
        <v>43.0</v>
      </c>
      <c r="Y24" s="6">
        <v>10.0</v>
      </c>
      <c r="Z24" s="6">
        <v>0.0</v>
      </c>
    </row>
    <row r="25">
      <c r="A25" s="6">
        <v>2016.0</v>
      </c>
      <c r="B25" s="6" t="s">
        <v>194</v>
      </c>
      <c r="C25" s="6" t="s">
        <v>197</v>
      </c>
      <c r="D25" s="6">
        <v>69.0</v>
      </c>
      <c r="E25" s="6">
        <v>71.0</v>
      </c>
      <c r="F25" s="6">
        <v>73.0</v>
      </c>
      <c r="G25" s="6">
        <v>65.0</v>
      </c>
      <c r="H25" s="6">
        <v>278.0</v>
      </c>
      <c r="I25" s="6">
        <v>-10.0</v>
      </c>
      <c r="J25" s="12">
        <v>35.0</v>
      </c>
      <c r="K25" s="12" t="s">
        <v>82</v>
      </c>
      <c r="L25" s="12">
        <v>0.0</v>
      </c>
      <c r="M25" s="12">
        <v>0.0</v>
      </c>
      <c r="N25" s="14">
        <v>56.0</v>
      </c>
      <c r="O25" s="14" t="s">
        <v>189</v>
      </c>
      <c r="P25" s="15">
        <v>29.3</v>
      </c>
      <c r="Q25" s="15">
        <v>117.0</v>
      </c>
      <c r="R25" s="15" t="s">
        <v>73</v>
      </c>
      <c r="S25" s="9">
        <f>+5</f>
        <v>5</v>
      </c>
      <c r="T25" s="6">
        <v>-10.0</v>
      </c>
      <c r="U25" s="6">
        <v>-5.0</v>
      </c>
      <c r="V25" s="6">
        <v>0.0</v>
      </c>
      <c r="W25" s="6">
        <v>18.0</v>
      </c>
      <c r="X25" s="6">
        <v>47.0</v>
      </c>
      <c r="Y25" s="6">
        <v>6.0</v>
      </c>
      <c r="Z25" s="6">
        <v>1.0</v>
      </c>
    </row>
    <row r="26">
      <c r="A26" s="6">
        <v>2016.0</v>
      </c>
      <c r="B26" s="6" t="s">
        <v>168</v>
      </c>
      <c r="C26" s="6" t="s">
        <v>197</v>
      </c>
      <c r="D26" s="6">
        <v>67.0</v>
      </c>
      <c r="E26" s="6">
        <v>71.0</v>
      </c>
      <c r="F26" s="6">
        <v>71.0</v>
      </c>
      <c r="G26" s="6">
        <v>69.0</v>
      </c>
      <c r="H26" s="6">
        <v>278.0</v>
      </c>
      <c r="I26" s="6">
        <v>-10.0</v>
      </c>
      <c r="J26" s="12">
        <v>32.0</v>
      </c>
      <c r="K26" s="12" t="s">
        <v>144</v>
      </c>
      <c r="L26" s="12">
        <v>0.0</v>
      </c>
      <c r="M26" s="12">
        <v>0.0</v>
      </c>
      <c r="N26" s="14">
        <v>47.0</v>
      </c>
      <c r="O26" s="14" t="s">
        <v>214</v>
      </c>
      <c r="P26" s="15">
        <v>27.0</v>
      </c>
      <c r="Q26" s="15">
        <v>108.0</v>
      </c>
      <c r="R26" s="15">
        <v>10.0</v>
      </c>
      <c r="S26" s="6">
        <v>-4.0</v>
      </c>
      <c r="T26" s="6">
        <v>-3.0</v>
      </c>
      <c r="U26" s="6">
        <v>-3.0</v>
      </c>
      <c r="V26" s="6">
        <v>0.0</v>
      </c>
      <c r="W26" s="6">
        <v>19.0</v>
      </c>
      <c r="X26" s="6">
        <v>45.0</v>
      </c>
      <c r="Y26" s="6">
        <v>7.0</v>
      </c>
      <c r="Z26" s="6">
        <v>1.0</v>
      </c>
    </row>
    <row r="27">
      <c r="A27" s="6">
        <v>2016.0</v>
      </c>
      <c r="B27" s="6" t="s">
        <v>216</v>
      </c>
      <c r="C27" s="6" t="s">
        <v>197</v>
      </c>
      <c r="D27" s="6">
        <v>67.0</v>
      </c>
      <c r="E27" s="6">
        <v>71.0</v>
      </c>
      <c r="F27" s="6">
        <v>70.0</v>
      </c>
      <c r="G27" s="6">
        <v>70.0</v>
      </c>
      <c r="H27" s="6">
        <v>278.0</v>
      </c>
      <c r="I27" s="6">
        <v>-10.0</v>
      </c>
      <c r="J27" s="12">
        <v>36.0</v>
      </c>
      <c r="K27" s="12" t="s">
        <v>115</v>
      </c>
      <c r="L27" s="12">
        <v>0.0</v>
      </c>
      <c r="M27" s="12">
        <v>0.0</v>
      </c>
      <c r="N27" s="14">
        <v>55.0</v>
      </c>
      <c r="O27" s="14" t="s">
        <v>172</v>
      </c>
      <c r="P27" s="15">
        <v>29.8</v>
      </c>
      <c r="Q27" s="15">
        <v>119.0</v>
      </c>
      <c r="R27" s="15" t="s">
        <v>214</v>
      </c>
      <c r="S27" s="6">
        <v>-2.0</v>
      </c>
      <c r="T27" s="6">
        <v>-3.0</v>
      </c>
      <c r="U27" s="6">
        <v>-5.0</v>
      </c>
      <c r="V27" s="6">
        <v>0.0</v>
      </c>
      <c r="W27" s="6">
        <v>16.0</v>
      </c>
      <c r="X27" s="6">
        <v>51.0</v>
      </c>
      <c r="Y27" s="6">
        <v>4.0</v>
      </c>
      <c r="Z27" s="6">
        <v>1.0</v>
      </c>
    </row>
    <row r="28">
      <c r="A28" s="6">
        <v>2016.0</v>
      </c>
      <c r="B28" s="6" t="s">
        <v>225</v>
      </c>
      <c r="C28" s="6" t="s">
        <v>227</v>
      </c>
      <c r="D28" s="6">
        <v>74.0</v>
      </c>
      <c r="E28" s="6">
        <v>71.0</v>
      </c>
      <c r="F28" s="6">
        <v>68.0</v>
      </c>
      <c r="G28" s="6">
        <v>66.0</v>
      </c>
      <c r="H28" s="6">
        <v>279.0</v>
      </c>
      <c r="I28" s="6">
        <v>-9.0</v>
      </c>
      <c r="J28" s="12">
        <v>32.0</v>
      </c>
      <c r="K28" s="12" t="s">
        <v>144</v>
      </c>
      <c r="L28" s="12">
        <v>0.0</v>
      </c>
      <c r="M28" s="12">
        <v>0.0</v>
      </c>
      <c r="N28" s="14">
        <v>53.0</v>
      </c>
      <c r="O28" s="14" t="s">
        <v>82</v>
      </c>
      <c r="P28" s="15">
        <v>28.5</v>
      </c>
      <c r="Q28" s="15">
        <v>114.0</v>
      </c>
      <c r="R28" s="15" t="s">
        <v>108</v>
      </c>
      <c r="S28" s="6">
        <v>-3.0</v>
      </c>
      <c r="T28" s="9">
        <f>+1</f>
        <v>1</v>
      </c>
      <c r="U28" s="6">
        <v>-7.0</v>
      </c>
      <c r="V28" s="6">
        <v>2.0</v>
      </c>
      <c r="W28" s="6">
        <v>16.0</v>
      </c>
      <c r="X28" s="6">
        <v>44.0</v>
      </c>
      <c r="Y28" s="6">
        <v>9.0</v>
      </c>
      <c r="Z28" s="6">
        <v>1.0</v>
      </c>
    </row>
    <row r="29">
      <c r="A29" s="6">
        <v>2016.0</v>
      </c>
      <c r="B29" s="6" t="s">
        <v>233</v>
      </c>
      <c r="C29" s="6" t="s">
        <v>227</v>
      </c>
      <c r="D29" s="6">
        <v>69.0</v>
      </c>
      <c r="E29" s="6">
        <v>70.0</v>
      </c>
      <c r="F29" s="6">
        <v>68.0</v>
      </c>
      <c r="G29" s="6">
        <v>72.0</v>
      </c>
      <c r="H29" s="6">
        <v>279.0</v>
      </c>
      <c r="I29" s="6">
        <v>-9.0</v>
      </c>
      <c r="J29" s="12">
        <v>34.0</v>
      </c>
      <c r="K29" s="12" t="s">
        <v>92</v>
      </c>
      <c r="L29" s="12">
        <v>0.0</v>
      </c>
      <c r="M29" s="12">
        <v>0.0</v>
      </c>
      <c r="N29" s="14">
        <v>49.0</v>
      </c>
      <c r="O29" s="14" t="s">
        <v>144</v>
      </c>
      <c r="P29" s="15">
        <v>28.3</v>
      </c>
      <c r="Q29" s="15">
        <v>113.0</v>
      </c>
      <c r="R29" s="15" t="s">
        <v>59</v>
      </c>
      <c r="S29" s="6">
        <v>-1.0</v>
      </c>
      <c r="T29" s="6">
        <v>-3.0</v>
      </c>
      <c r="U29" s="6">
        <v>-5.0</v>
      </c>
      <c r="V29" s="6">
        <v>1.0</v>
      </c>
      <c r="W29" s="6">
        <v>14.0</v>
      </c>
      <c r="X29" s="6">
        <v>50.0</v>
      </c>
      <c r="Y29" s="6">
        <v>7.0</v>
      </c>
      <c r="Z29" s="6">
        <v>0.0</v>
      </c>
    </row>
    <row r="30">
      <c r="A30" s="6">
        <v>2016.0</v>
      </c>
      <c r="B30" s="6" t="s">
        <v>186</v>
      </c>
      <c r="C30" s="6" t="s">
        <v>227</v>
      </c>
      <c r="D30" s="6">
        <v>72.0</v>
      </c>
      <c r="E30" s="6">
        <v>69.0</v>
      </c>
      <c r="F30" s="6">
        <v>70.0</v>
      </c>
      <c r="G30" s="6">
        <v>68.0</v>
      </c>
      <c r="H30" s="6">
        <v>279.0</v>
      </c>
      <c r="I30" s="6">
        <v>-9.0</v>
      </c>
      <c r="J30" s="12">
        <v>37.0</v>
      </c>
      <c r="K30" s="12" t="s">
        <v>75</v>
      </c>
      <c r="L30" s="12">
        <v>0.0</v>
      </c>
      <c r="M30" s="12">
        <v>0.0</v>
      </c>
      <c r="N30" s="14">
        <v>55.0</v>
      </c>
      <c r="O30" s="14" t="s">
        <v>172</v>
      </c>
      <c r="P30" s="15">
        <v>31.0</v>
      </c>
      <c r="Q30" s="15">
        <v>124.0</v>
      </c>
      <c r="R30" s="15">
        <v>70.0</v>
      </c>
      <c r="S30" s="9">
        <f>+4</f>
        <v>4</v>
      </c>
      <c r="T30" s="6">
        <v>-6.0</v>
      </c>
      <c r="U30" s="6">
        <v>-7.0</v>
      </c>
      <c r="V30" s="6">
        <v>0.0</v>
      </c>
      <c r="W30" s="6">
        <v>17.0</v>
      </c>
      <c r="X30" s="6">
        <v>47.0</v>
      </c>
      <c r="Y30" s="6">
        <v>8.0</v>
      </c>
      <c r="Z30" s="6">
        <v>0.0</v>
      </c>
    </row>
    <row r="31">
      <c r="A31" s="6">
        <v>2016.0</v>
      </c>
      <c r="B31" s="6" t="s">
        <v>247</v>
      </c>
      <c r="C31" s="6" t="s">
        <v>248</v>
      </c>
      <c r="D31" s="6">
        <v>73.0</v>
      </c>
      <c r="E31" s="6">
        <v>68.0</v>
      </c>
      <c r="F31" s="6">
        <v>69.0</v>
      </c>
      <c r="G31" s="6">
        <v>70.0</v>
      </c>
      <c r="H31" s="6">
        <v>280.0</v>
      </c>
      <c r="I31" s="6">
        <v>-8.0</v>
      </c>
      <c r="J31" s="12">
        <v>34.0</v>
      </c>
      <c r="K31" s="12" t="s">
        <v>92</v>
      </c>
      <c r="L31" s="12">
        <v>0.0</v>
      </c>
      <c r="M31" s="12">
        <v>0.0</v>
      </c>
      <c r="N31" s="14">
        <v>46.0</v>
      </c>
      <c r="O31" s="14" t="s">
        <v>250</v>
      </c>
      <c r="P31" s="15">
        <v>27.5</v>
      </c>
      <c r="Q31" s="15">
        <v>110.0</v>
      </c>
      <c r="R31" s="15" t="s">
        <v>164</v>
      </c>
      <c r="S31" s="9">
        <f t="shared" ref="S31:S32" si="1">+1</f>
        <v>1</v>
      </c>
      <c r="T31" s="6">
        <v>-2.0</v>
      </c>
      <c r="U31" s="6">
        <v>-7.0</v>
      </c>
      <c r="V31" s="6">
        <v>0.0</v>
      </c>
      <c r="W31" s="6">
        <v>17.0</v>
      </c>
      <c r="X31" s="6">
        <v>46.0</v>
      </c>
      <c r="Y31" s="6">
        <v>9.0</v>
      </c>
      <c r="Z31" s="6">
        <v>0.0</v>
      </c>
    </row>
    <row r="32">
      <c r="A32" s="6">
        <v>2016.0</v>
      </c>
      <c r="B32" s="6" t="s">
        <v>253</v>
      </c>
      <c r="C32" s="6" t="s">
        <v>248</v>
      </c>
      <c r="D32" s="6">
        <v>72.0</v>
      </c>
      <c r="E32" s="6">
        <v>71.0</v>
      </c>
      <c r="F32" s="6">
        <v>70.0</v>
      </c>
      <c r="G32" s="6">
        <v>67.0</v>
      </c>
      <c r="H32" s="6">
        <v>280.0</v>
      </c>
      <c r="I32" s="6">
        <v>-8.0</v>
      </c>
      <c r="J32" s="12">
        <v>35.0</v>
      </c>
      <c r="K32" s="12" t="s">
        <v>82</v>
      </c>
      <c r="L32" s="12">
        <v>0.0</v>
      </c>
      <c r="M32" s="12">
        <v>0.0</v>
      </c>
      <c r="N32" s="14">
        <v>61.0</v>
      </c>
      <c r="O32" s="14" t="s">
        <v>55</v>
      </c>
      <c r="P32" s="15">
        <v>31.8</v>
      </c>
      <c r="Q32" s="15">
        <v>127.0</v>
      </c>
      <c r="R32" s="15" t="s">
        <v>258</v>
      </c>
      <c r="S32" s="9">
        <f t="shared" si="1"/>
        <v>1</v>
      </c>
      <c r="T32" s="6">
        <v>-4.0</v>
      </c>
      <c r="U32" s="6">
        <v>-5.0</v>
      </c>
      <c r="V32" s="6">
        <v>1.0</v>
      </c>
      <c r="W32" s="6">
        <v>11.0</v>
      </c>
      <c r="X32" s="6">
        <v>55.0</v>
      </c>
      <c r="Y32" s="6">
        <v>5.0</v>
      </c>
      <c r="Z32" s="6">
        <v>0.0</v>
      </c>
    </row>
    <row r="33">
      <c r="A33" s="6">
        <v>2016.0</v>
      </c>
      <c r="B33" s="6" t="s">
        <v>53</v>
      </c>
      <c r="C33" s="6" t="s">
        <v>248</v>
      </c>
      <c r="D33" s="6">
        <v>69.0</v>
      </c>
      <c r="E33" s="6">
        <v>71.0</v>
      </c>
      <c r="F33" s="6">
        <v>73.0</v>
      </c>
      <c r="G33" s="6">
        <v>67.0</v>
      </c>
      <c r="H33" s="6">
        <v>280.0</v>
      </c>
      <c r="I33" s="6">
        <v>-8.0</v>
      </c>
      <c r="J33" s="12">
        <v>30.0</v>
      </c>
      <c r="K33" s="12" t="s">
        <v>105</v>
      </c>
      <c r="L33" s="12">
        <v>0.0</v>
      </c>
      <c r="M33" s="12">
        <v>0.0</v>
      </c>
      <c r="N33" s="14">
        <v>49.0</v>
      </c>
      <c r="O33" s="14" t="s">
        <v>144</v>
      </c>
      <c r="P33" s="15">
        <v>27.8</v>
      </c>
      <c r="Q33" s="15">
        <v>111.0</v>
      </c>
      <c r="R33" s="15" t="s">
        <v>189</v>
      </c>
      <c r="S33" s="6">
        <v>-4.0</v>
      </c>
      <c r="T33" s="6" t="s">
        <v>127</v>
      </c>
      <c r="U33" s="6">
        <v>-4.0</v>
      </c>
      <c r="V33" s="6">
        <v>0.0</v>
      </c>
      <c r="W33" s="6">
        <v>21.0</v>
      </c>
      <c r="X33" s="6">
        <v>41.0</v>
      </c>
      <c r="Y33" s="6">
        <v>9.0</v>
      </c>
      <c r="Z33" s="6">
        <v>1.0</v>
      </c>
    </row>
    <row r="34">
      <c r="A34" s="6">
        <v>2016.0</v>
      </c>
      <c r="B34" s="6" t="s">
        <v>262</v>
      </c>
      <c r="C34" s="6" t="s">
        <v>248</v>
      </c>
      <c r="D34" s="6">
        <v>67.0</v>
      </c>
      <c r="E34" s="6">
        <v>71.0</v>
      </c>
      <c r="F34" s="6">
        <v>72.0</v>
      </c>
      <c r="G34" s="6">
        <v>70.0</v>
      </c>
      <c r="H34" s="6">
        <v>280.0</v>
      </c>
      <c r="I34" s="6">
        <v>-8.0</v>
      </c>
      <c r="J34" s="12">
        <v>30.0</v>
      </c>
      <c r="K34" s="12" t="s">
        <v>105</v>
      </c>
      <c r="L34" s="12">
        <v>0.0</v>
      </c>
      <c r="M34" s="12">
        <v>0.0</v>
      </c>
      <c r="N34" s="14">
        <v>49.0</v>
      </c>
      <c r="O34" s="14" t="s">
        <v>144</v>
      </c>
      <c r="P34" s="15">
        <v>28.5</v>
      </c>
      <c r="Q34" s="15">
        <v>114.0</v>
      </c>
      <c r="R34" s="15" t="s">
        <v>108</v>
      </c>
      <c r="S34" s="9">
        <f t="shared" ref="S34:T34" si="2">+1</f>
        <v>1</v>
      </c>
      <c r="T34" s="9">
        <f t="shared" si="2"/>
        <v>1</v>
      </c>
      <c r="U34" s="6">
        <v>-10.0</v>
      </c>
      <c r="V34" s="6">
        <v>1.0</v>
      </c>
      <c r="W34" s="6">
        <v>15.0</v>
      </c>
      <c r="X34" s="6">
        <v>47.0</v>
      </c>
      <c r="Y34" s="6">
        <v>9.0</v>
      </c>
      <c r="Z34" s="6">
        <v>0.0</v>
      </c>
    </row>
    <row r="35">
      <c r="A35" s="6">
        <v>2016.0</v>
      </c>
      <c r="B35" s="6" t="s">
        <v>272</v>
      </c>
      <c r="C35" s="6" t="s">
        <v>248</v>
      </c>
      <c r="D35" s="6">
        <v>69.0</v>
      </c>
      <c r="E35" s="6">
        <v>70.0</v>
      </c>
      <c r="F35" s="6">
        <v>70.0</v>
      </c>
      <c r="G35" s="6">
        <v>71.0</v>
      </c>
      <c r="H35" s="6">
        <v>280.0</v>
      </c>
      <c r="I35" s="6">
        <v>-8.0</v>
      </c>
      <c r="J35" s="12">
        <v>30.0</v>
      </c>
      <c r="K35" s="12" t="s">
        <v>105</v>
      </c>
      <c r="L35" s="12">
        <v>0.0</v>
      </c>
      <c r="M35" s="12">
        <v>0.0</v>
      </c>
      <c r="N35" s="14">
        <v>55.0</v>
      </c>
      <c r="O35" s="14" t="s">
        <v>172</v>
      </c>
      <c r="P35" s="15">
        <v>30.5</v>
      </c>
      <c r="Q35" s="15">
        <v>122.0</v>
      </c>
      <c r="R35" s="15" t="s">
        <v>125</v>
      </c>
      <c r="S35" s="6">
        <v>-1.0</v>
      </c>
      <c r="T35" s="6" t="s">
        <v>127</v>
      </c>
      <c r="U35" s="6">
        <v>-7.0</v>
      </c>
      <c r="V35" s="6">
        <v>1.0</v>
      </c>
      <c r="W35" s="6">
        <v>17.0</v>
      </c>
      <c r="X35" s="6">
        <v>44.0</v>
      </c>
      <c r="Y35" s="6">
        <v>9.0</v>
      </c>
      <c r="Z35" s="6">
        <v>1.0</v>
      </c>
    </row>
    <row r="36">
      <c r="A36" s="6">
        <v>2016.0</v>
      </c>
      <c r="B36" s="6" t="s">
        <v>50</v>
      </c>
      <c r="C36" s="6" t="s">
        <v>276</v>
      </c>
      <c r="D36" s="6">
        <v>68.0</v>
      </c>
      <c r="E36" s="6">
        <v>73.0</v>
      </c>
      <c r="F36" s="6">
        <v>68.0</v>
      </c>
      <c r="G36" s="6">
        <v>72.0</v>
      </c>
      <c r="H36" s="6">
        <v>281.0</v>
      </c>
      <c r="I36" s="6">
        <v>-7.0</v>
      </c>
      <c r="J36" s="12">
        <v>34.0</v>
      </c>
      <c r="K36" s="12" t="s">
        <v>92</v>
      </c>
      <c r="L36" s="12">
        <v>0.0</v>
      </c>
      <c r="M36" s="12">
        <v>0.0</v>
      </c>
      <c r="N36" s="14">
        <v>53.0</v>
      </c>
      <c r="O36" s="14" t="s">
        <v>82</v>
      </c>
      <c r="P36" s="15">
        <v>30.5</v>
      </c>
      <c r="Q36" s="15">
        <v>122.0</v>
      </c>
      <c r="R36" s="15" t="s">
        <v>125</v>
      </c>
      <c r="S36" s="9">
        <f>+2</f>
        <v>2</v>
      </c>
      <c r="T36" s="6" t="s">
        <v>127</v>
      </c>
      <c r="U36" s="6">
        <v>-9.0</v>
      </c>
      <c r="V36" s="6">
        <v>2.0</v>
      </c>
      <c r="W36" s="6">
        <v>12.0</v>
      </c>
      <c r="X36" s="6">
        <v>50.0</v>
      </c>
      <c r="Y36" s="6">
        <v>7.0</v>
      </c>
      <c r="Z36" s="6">
        <v>1.0</v>
      </c>
    </row>
    <row r="37">
      <c r="A37" s="6">
        <v>2016.0</v>
      </c>
      <c r="B37" s="6" t="s">
        <v>137</v>
      </c>
      <c r="C37" s="6" t="s">
        <v>276</v>
      </c>
      <c r="D37" s="6">
        <v>70.0</v>
      </c>
      <c r="E37" s="6">
        <v>73.0</v>
      </c>
      <c r="F37" s="6">
        <v>66.0</v>
      </c>
      <c r="G37" s="6">
        <v>72.0</v>
      </c>
      <c r="H37" s="6">
        <v>281.0</v>
      </c>
      <c r="I37" s="6">
        <v>-7.0</v>
      </c>
      <c r="J37" s="12">
        <v>29.0</v>
      </c>
      <c r="K37" s="12" t="s">
        <v>132</v>
      </c>
      <c r="L37" s="12">
        <v>0.0</v>
      </c>
      <c r="M37" s="12">
        <v>0.0</v>
      </c>
      <c r="N37" s="14">
        <v>49.0</v>
      </c>
      <c r="O37" s="14" t="s">
        <v>144</v>
      </c>
      <c r="P37" s="15">
        <v>29.0</v>
      </c>
      <c r="Q37" s="15">
        <v>116.0</v>
      </c>
      <c r="R37" s="15" t="s">
        <v>87</v>
      </c>
      <c r="S37" s="6">
        <v>-1.0</v>
      </c>
      <c r="T37" s="6">
        <v>-1.0</v>
      </c>
      <c r="U37" s="6">
        <v>-5.0</v>
      </c>
      <c r="V37" s="6">
        <v>0.0</v>
      </c>
      <c r="W37" s="6">
        <v>16.0</v>
      </c>
      <c r="X37" s="6">
        <v>49.0</v>
      </c>
      <c r="Y37" s="6">
        <v>5.0</v>
      </c>
      <c r="Z37" s="6">
        <v>2.0</v>
      </c>
    </row>
    <row r="38">
      <c r="A38" s="6">
        <v>2016.0</v>
      </c>
      <c r="B38" s="6" t="s">
        <v>222</v>
      </c>
      <c r="C38" s="6" t="s">
        <v>276</v>
      </c>
      <c r="D38" s="6">
        <v>68.0</v>
      </c>
      <c r="E38" s="6">
        <v>72.0</v>
      </c>
      <c r="F38" s="6">
        <v>69.0</v>
      </c>
      <c r="G38" s="6">
        <v>72.0</v>
      </c>
      <c r="H38" s="6">
        <v>281.0</v>
      </c>
      <c r="I38" s="6">
        <v>-7.0</v>
      </c>
      <c r="J38" s="12">
        <v>34.0</v>
      </c>
      <c r="K38" s="12" t="s">
        <v>92</v>
      </c>
      <c r="L38" s="12">
        <v>0.0</v>
      </c>
      <c r="M38" s="12">
        <v>0.0</v>
      </c>
      <c r="N38" s="14">
        <v>60.0</v>
      </c>
      <c r="O38" s="14" t="s">
        <v>77</v>
      </c>
      <c r="P38" s="15">
        <v>31.5</v>
      </c>
      <c r="Q38" s="15">
        <v>126.0</v>
      </c>
      <c r="R38" s="15" t="s">
        <v>286</v>
      </c>
      <c r="S38" s="9">
        <f>+2</f>
        <v>2</v>
      </c>
      <c r="T38" s="6">
        <v>-3.0</v>
      </c>
      <c r="U38" s="6">
        <v>-6.0</v>
      </c>
      <c r="V38" s="6">
        <v>0.0</v>
      </c>
      <c r="W38" s="6">
        <v>15.0</v>
      </c>
      <c r="X38" s="6">
        <v>49.0</v>
      </c>
      <c r="Y38" s="6">
        <v>8.0</v>
      </c>
      <c r="Z38" s="6">
        <v>0.0</v>
      </c>
    </row>
    <row r="39">
      <c r="A39" s="6">
        <v>2016.0</v>
      </c>
      <c r="B39" s="6" t="s">
        <v>230</v>
      </c>
      <c r="C39" s="6" t="s">
        <v>276</v>
      </c>
      <c r="D39" s="6">
        <v>69.0</v>
      </c>
      <c r="E39" s="6">
        <v>71.0</v>
      </c>
      <c r="F39" s="6">
        <v>69.0</v>
      </c>
      <c r="G39" s="6">
        <v>72.0</v>
      </c>
      <c r="H39" s="6">
        <v>281.0</v>
      </c>
      <c r="I39" s="6">
        <v>-7.0</v>
      </c>
      <c r="J39" s="12">
        <v>42.0</v>
      </c>
      <c r="K39" s="12" t="s">
        <v>65</v>
      </c>
      <c r="L39" s="12">
        <v>0.0</v>
      </c>
      <c r="M39" s="12">
        <v>0.0</v>
      </c>
      <c r="N39" s="14">
        <v>54.0</v>
      </c>
      <c r="O39" s="14">
        <v>24.0</v>
      </c>
      <c r="P39" s="15">
        <v>29.8</v>
      </c>
      <c r="Q39" s="15">
        <v>119.0</v>
      </c>
      <c r="R39" s="15" t="s">
        <v>214</v>
      </c>
      <c r="S39" s="6" t="s">
        <v>127</v>
      </c>
      <c r="T39" s="6" t="s">
        <v>127</v>
      </c>
      <c r="U39" s="6">
        <v>-7.0</v>
      </c>
      <c r="V39" s="6">
        <v>1.0</v>
      </c>
      <c r="W39" s="6">
        <v>17.0</v>
      </c>
      <c r="X39" s="6">
        <v>44.0</v>
      </c>
      <c r="Y39" s="6">
        <v>8.0</v>
      </c>
      <c r="Z39" s="6">
        <v>2.0</v>
      </c>
    </row>
    <row r="40">
      <c r="A40" s="6">
        <v>2016.0</v>
      </c>
      <c r="B40" s="6" t="s">
        <v>288</v>
      </c>
      <c r="C40" s="6" t="s">
        <v>276</v>
      </c>
      <c r="D40" s="6">
        <v>73.0</v>
      </c>
      <c r="E40" s="6">
        <v>69.0</v>
      </c>
      <c r="F40" s="6">
        <v>68.0</v>
      </c>
      <c r="G40" s="6">
        <v>71.0</v>
      </c>
      <c r="H40" s="6">
        <v>281.0</v>
      </c>
      <c r="I40" s="6">
        <v>-7.0</v>
      </c>
      <c r="J40" s="12">
        <v>33.0</v>
      </c>
      <c r="K40" s="12" t="s">
        <v>289</v>
      </c>
      <c r="L40" s="12">
        <v>0.0</v>
      </c>
      <c r="M40" s="12">
        <v>0.0</v>
      </c>
      <c r="N40" s="14">
        <v>53.0</v>
      </c>
      <c r="O40" s="14" t="s">
        <v>82</v>
      </c>
      <c r="P40" s="15">
        <v>29.3</v>
      </c>
      <c r="Q40" s="15">
        <v>117.0</v>
      </c>
      <c r="R40" s="15" t="s">
        <v>73</v>
      </c>
      <c r="S40" s="6">
        <v>-2.0</v>
      </c>
      <c r="T40" s="9">
        <f>+3</f>
        <v>3</v>
      </c>
      <c r="U40" s="6">
        <v>-8.0</v>
      </c>
      <c r="V40" s="6">
        <v>1.0</v>
      </c>
      <c r="W40" s="6">
        <v>16.0</v>
      </c>
      <c r="X40" s="6">
        <v>46.0</v>
      </c>
      <c r="Y40" s="6">
        <v>8.0</v>
      </c>
      <c r="Z40" s="6">
        <v>1.0</v>
      </c>
    </row>
    <row r="41">
      <c r="A41" s="6">
        <v>2016.0</v>
      </c>
      <c r="B41" s="6" t="s">
        <v>293</v>
      </c>
      <c r="C41" s="6" t="s">
        <v>294</v>
      </c>
      <c r="D41" s="6">
        <v>71.0</v>
      </c>
      <c r="E41" s="6">
        <v>69.0</v>
      </c>
      <c r="F41" s="6">
        <v>70.0</v>
      </c>
      <c r="G41" s="6">
        <v>72.0</v>
      </c>
      <c r="H41" s="6">
        <v>282.0</v>
      </c>
      <c r="I41" s="6">
        <v>-6.0</v>
      </c>
      <c r="J41" s="12">
        <v>27.0</v>
      </c>
      <c r="K41" s="12" t="s">
        <v>295</v>
      </c>
      <c r="L41" s="12">
        <v>0.0</v>
      </c>
      <c r="M41" s="12">
        <v>0.0</v>
      </c>
      <c r="N41" s="14">
        <v>47.0</v>
      </c>
      <c r="O41" s="14" t="s">
        <v>214</v>
      </c>
      <c r="P41" s="15">
        <v>28.3</v>
      </c>
      <c r="Q41" s="15">
        <v>113.0</v>
      </c>
      <c r="R41" s="15" t="s">
        <v>59</v>
      </c>
      <c r="S41" s="9">
        <f>+2</f>
        <v>2</v>
      </c>
      <c r="T41" s="6">
        <v>-5.0</v>
      </c>
      <c r="U41" s="6">
        <v>-3.0</v>
      </c>
      <c r="V41" s="6">
        <v>0.0</v>
      </c>
      <c r="W41" s="6">
        <v>11.0</v>
      </c>
      <c r="X41" s="6">
        <v>56.0</v>
      </c>
      <c r="Y41" s="6">
        <v>5.0</v>
      </c>
      <c r="Z41" s="6">
        <v>0.0</v>
      </c>
    </row>
    <row r="42">
      <c r="A42" s="6">
        <v>2016.0</v>
      </c>
      <c r="B42" s="6" t="s">
        <v>299</v>
      </c>
      <c r="C42" s="6" t="s">
        <v>294</v>
      </c>
      <c r="D42" s="6">
        <v>64.0</v>
      </c>
      <c r="E42" s="6">
        <v>75.0</v>
      </c>
      <c r="F42" s="6">
        <v>68.0</v>
      </c>
      <c r="G42" s="6">
        <v>75.0</v>
      </c>
      <c r="H42" s="6">
        <v>282.0</v>
      </c>
      <c r="I42" s="6">
        <v>-6.0</v>
      </c>
      <c r="J42" s="12">
        <v>24.0</v>
      </c>
      <c r="K42" s="12" t="s">
        <v>300</v>
      </c>
      <c r="L42" s="12">
        <v>0.0</v>
      </c>
      <c r="M42" s="12">
        <v>0.0</v>
      </c>
      <c r="N42" s="14">
        <v>44.0</v>
      </c>
      <c r="O42" s="14" t="s">
        <v>302</v>
      </c>
      <c r="P42" s="15">
        <v>26.3</v>
      </c>
      <c r="Q42" s="15">
        <v>105.0</v>
      </c>
      <c r="R42" s="15" t="s">
        <v>65</v>
      </c>
      <c r="S42" s="6">
        <v>-2.0</v>
      </c>
      <c r="T42" s="6" t="s">
        <v>127</v>
      </c>
      <c r="U42" s="6">
        <v>-4.0</v>
      </c>
      <c r="V42" s="6">
        <v>0.0</v>
      </c>
      <c r="W42" s="6">
        <v>19.0</v>
      </c>
      <c r="X42" s="6">
        <v>44.0</v>
      </c>
      <c r="Y42" s="6">
        <v>5.0</v>
      </c>
      <c r="Z42" s="6">
        <v>4.0</v>
      </c>
    </row>
    <row r="43">
      <c r="A43" s="6">
        <v>2016.0</v>
      </c>
      <c r="B43" s="6" t="s">
        <v>303</v>
      </c>
      <c r="C43" s="6" t="s">
        <v>294</v>
      </c>
      <c r="D43" s="6">
        <v>74.0</v>
      </c>
      <c r="E43" s="6">
        <v>70.0</v>
      </c>
      <c r="F43" s="6">
        <v>68.0</v>
      </c>
      <c r="G43" s="6">
        <v>70.0</v>
      </c>
      <c r="H43" s="6">
        <v>282.0</v>
      </c>
      <c r="I43" s="6">
        <v>-6.0</v>
      </c>
      <c r="J43" s="12">
        <v>29.0</v>
      </c>
      <c r="K43" s="12" t="s">
        <v>132</v>
      </c>
      <c r="L43" s="12">
        <v>0.0</v>
      </c>
      <c r="M43" s="12">
        <v>0.0</v>
      </c>
      <c r="N43" s="14">
        <v>53.0</v>
      </c>
      <c r="O43" s="14" t="s">
        <v>82</v>
      </c>
      <c r="P43" s="15">
        <v>30.0</v>
      </c>
      <c r="Q43" s="15">
        <v>120.0</v>
      </c>
      <c r="R43" s="15" t="s">
        <v>250</v>
      </c>
      <c r="S43" s="6" t="s">
        <v>127</v>
      </c>
      <c r="T43" s="6">
        <v>-2.0</v>
      </c>
      <c r="U43" s="6">
        <v>-4.0</v>
      </c>
      <c r="V43" s="6">
        <v>1.0</v>
      </c>
      <c r="W43" s="6">
        <v>18.0</v>
      </c>
      <c r="X43" s="6">
        <v>42.0</v>
      </c>
      <c r="Y43" s="6">
        <v>8.0</v>
      </c>
      <c r="Z43" s="6">
        <v>3.0</v>
      </c>
    </row>
    <row r="44">
      <c r="A44" s="6">
        <v>2016.0</v>
      </c>
      <c r="B44" s="6" t="s">
        <v>306</v>
      </c>
      <c r="C44" s="6" t="s">
        <v>294</v>
      </c>
      <c r="D44" s="6">
        <v>70.0</v>
      </c>
      <c r="E44" s="6">
        <v>75.0</v>
      </c>
      <c r="F44" s="6">
        <v>66.0</v>
      </c>
      <c r="G44" s="6">
        <v>71.0</v>
      </c>
      <c r="H44" s="6">
        <v>282.0</v>
      </c>
      <c r="I44" s="6">
        <v>-6.0</v>
      </c>
      <c r="J44" s="12">
        <v>29.0</v>
      </c>
      <c r="K44" s="12" t="s">
        <v>132</v>
      </c>
      <c r="L44" s="12">
        <v>0.0</v>
      </c>
      <c r="M44" s="12">
        <v>0.0</v>
      </c>
      <c r="N44" s="14">
        <v>48.0</v>
      </c>
      <c r="O44" s="14" t="s">
        <v>193</v>
      </c>
      <c r="P44" s="15">
        <v>27.8</v>
      </c>
      <c r="Q44" s="15">
        <v>111.0</v>
      </c>
      <c r="R44" s="15" t="s">
        <v>189</v>
      </c>
      <c r="S44" s="6">
        <v>-2.0</v>
      </c>
      <c r="T44" s="6">
        <v>-2.0</v>
      </c>
      <c r="U44" s="6">
        <v>-2.0</v>
      </c>
      <c r="V44" s="6">
        <v>0.0</v>
      </c>
      <c r="W44" s="6">
        <v>19.0</v>
      </c>
      <c r="X44" s="6">
        <v>42.0</v>
      </c>
      <c r="Y44" s="6">
        <v>9.0</v>
      </c>
      <c r="Z44" s="6">
        <v>2.0</v>
      </c>
    </row>
    <row r="45">
      <c r="A45" s="6">
        <v>2016.0</v>
      </c>
      <c r="B45" s="6" t="s">
        <v>313</v>
      </c>
      <c r="C45" s="6" t="s">
        <v>314</v>
      </c>
      <c r="D45" s="6">
        <v>68.0</v>
      </c>
      <c r="E45" s="6">
        <v>74.0</v>
      </c>
      <c r="F45" s="6">
        <v>67.0</v>
      </c>
      <c r="G45" s="6">
        <v>74.0</v>
      </c>
      <c r="H45" s="6">
        <v>283.0</v>
      </c>
      <c r="I45" s="6">
        <v>-5.0</v>
      </c>
      <c r="J45" s="12">
        <v>37.0</v>
      </c>
      <c r="K45" s="12" t="s">
        <v>75</v>
      </c>
      <c r="L45" s="12">
        <v>0.0</v>
      </c>
      <c r="M45" s="12">
        <v>0.0</v>
      </c>
      <c r="N45" s="14">
        <v>43.0</v>
      </c>
      <c r="O45" s="14">
        <v>67.0</v>
      </c>
      <c r="P45" s="15">
        <v>26.8</v>
      </c>
      <c r="Q45" s="15">
        <v>107.0</v>
      </c>
      <c r="R45" s="15" t="s">
        <v>96</v>
      </c>
      <c r="S45" s="6">
        <v>-2.0</v>
      </c>
      <c r="T45" s="9">
        <f>+3</f>
        <v>3</v>
      </c>
      <c r="U45" s="6">
        <v>-6.0</v>
      </c>
      <c r="V45" s="6">
        <v>1.0</v>
      </c>
      <c r="W45" s="6">
        <v>14.0</v>
      </c>
      <c r="X45" s="6">
        <v>48.0</v>
      </c>
      <c r="Y45" s="6">
        <v>7.0</v>
      </c>
      <c r="Z45" s="6">
        <v>2.0</v>
      </c>
    </row>
    <row r="46">
      <c r="A46" s="6">
        <v>2016.0</v>
      </c>
      <c r="B46" s="6" t="s">
        <v>106</v>
      </c>
      <c r="C46" s="6" t="s">
        <v>314</v>
      </c>
      <c r="D46" s="6">
        <v>68.0</v>
      </c>
      <c r="E46" s="6">
        <v>69.0</v>
      </c>
      <c r="F46" s="6">
        <v>73.0</v>
      </c>
      <c r="G46" s="6">
        <v>73.0</v>
      </c>
      <c r="H46" s="6">
        <v>283.0</v>
      </c>
      <c r="I46" s="6">
        <v>-5.0</v>
      </c>
      <c r="J46" s="12">
        <v>35.0</v>
      </c>
      <c r="K46" s="12" t="s">
        <v>82</v>
      </c>
      <c r="L46" s="12">
        <v>0.0</v>
      </c>
      <c r="M46" s="12">
        <v>0.0</v>
      </c>
      <c r="N46" s="14">
        <v>52.0</v>
      </c>
      <c r="O46" s="14" t="s">
        <v>87</v>
      </c>
      <c r="P46" s="15">
        <v>29.0</v>
      </c>
      <c r="Q46" s="15">
        <v>116.0</v>
      </c>
      <c r="R46" s="15" t="s">
        <v>87</v>
      </c>
      <c r="S46" s="6">
        <v>-3.0</v>
      </c>
      <c r="T46" s="6">
        <v>-2.0</v>
      </c>
      <c r="U46" s="6" t="s">
        <v>127</v>
      </c>
      <c r="V46" s="6">
        <v>0.0</v>
      </c>
      <c r="W46" s="6">
        <v>20.0</v>
      </c>
      <c r="X46" s="6">
        <v>39.0</v>
      </c>
      <c r="Y46" s="6">
        <v>11.0</v>
      </c>
      <c r="Z46" s="6">
        <v>2.0</v>
      </c>
    </row>
    <row r="47">
      <c r="A47" s="6">
        <v>2016.0</v>
      </c>
      <c r="B47" s="6" t="s">
        <v>321</v>
      </c>
      <c r="C47" s="6" t="s">
        <v>322</v>
      </c>
      <c r="D47" s="6">
        <v>73.0</v>
      </c>
      <c r="E47" s="6">
        <v>72.0</v>
      </c>
      <c r="F47" s="6">
        <v>70.0</v>
      </c>
      <c r="G47" s="6">
        <v>69.0</v>
      </c>
      <c r="H47" s="6">
        <v>284.0</v>
      </c>
      <c r="I47" s="6">
        <v>-4.0</v>
      </c>
      <c r="J47" s="12">
        <v>38.0</v>
      </c>
      <c r="K47" s="12" t="s">
        <v>167</v>
      </c>
      <c r="L47" s="12">
        <v>0.0</v>
      </c>
      <c r="M47" s="12">
        <v>0.0</v>
      </c>
      <c r="N47" s="14">
        <v>51.0</v>
      </c>
      <c r="O47" s="14" t="s">
        <v>188</v>
      </c>
      <c r="P47" s="15">
        <v>30.3</v>
      </c>
      <c r="Q47" s="15">
        <v>121.0</v>
      </c>
      <c r="R47" s="15" t="s">
        <v>323</v>
      </c>
      <c r="S47" s="6" t="s">
        <v>127</v>
      </c>
      <c r="T47" s="6" t="s">
        <v>127</v>
      </c>
      <c r="U47" s="6">
        <v>-4.0</v>
      </c>
      <c r="V47" s="6">
        <v>0.0</v>
      </c>
      <c r="W47" s="6">
        <v>12.0</v>
      </c>
      <c r="X47" s="6">
        <v>53.0</v>
      </c>
      <c r="Y47" s="6">
        <v>6.0</v>
      </c>
      <c r="Z47" s="6">
        <v>1.0</v>
      </c>
    </row>
    <row r="48">
      <c r="A48" s="6">
        <v>2016.0</v>
      </c>
      <c r="B48" s="6" t="s">
        <v>170</v>
      </c>
      <c r="C48" s="6" t="s">
        <v>322</v>
      </c>
      <c r="D48" s="6">
        <v>68.0</v>
      </c>
      <c r="E48" s="6">
        <v>71.0</v>
      </c>
      <c r="F48" s="6">
        <v>70.0</v>
      </c>
      <c r="G48" s="6">
        <v>75.0</v>
      </c>
      <c r="H48" s="6">
        <v>284.0</v>
      </c>
      <c r="I48" s="6">
        <v>-4.0</v>
      </c>
      <c r="J48" s="12">
        <v>40.0</v>
      </c>
      <c r="K48" s="12" t="s">
        <v>96</v>
      </c>
      <c r="L48" s="12">
        <v>0.0</v>
      </c>
      <c r="M48" s="12">
        <v>0.0</v>
      </c>
      <c r="N48" s="14">
        <v>47.0</v>
      </c>
      <c r="O48" s="14" t="s">
        <v>214</v>
      </c>
      <c r="P48" s="15">
        <v>28.8</v>
      </c>
      <c r="Q48" s="15">
        <v>115.0</v>
      </c>
      <c r="R48" s="15" t="s">
        <v>92</v>
      </c>
      <c r="S48" s="9">
        <f>+1</f>
        <v>1</v>
      </c>
      <c r="T48" s="9">
        <f>+3</f>
        <v>3</v>
      </c>
      <c r="U48" s="6">
        <v>-8.0</v>
      </c>
      <c r="V48" s="6">
        <v>0.0</v>
      </c>
      <c r="W48" s="6">
        <v>16.0</v>
      </c>
      <c r="X48" s="6">
        <v>45.0</v>
      </c>
      <c r="Y48" s="6">
        <v>10.0</v>
      </c>
      <c r="Z48" s="6">
        <v>1.0</v>
      </c>
    </row>
    <row r="49">
      <c r="A49" s="6">
        <v>2016.0</v>
      </c>
      <c r="B49" s="6" t="s">
        <v>328</v>
      </c>
      <c r="C49" s="6" t="s">
        <v>322</v>
      </c>
      <c r="D49" s="6">
        <v>69.0</v>
      </c>
      <c r="E49" s="6">
        <v>72.0</v>
      </c>
      <c r="F49" s="6">
        <v>71.0</v>
      </c>
      <c r="G49" s="6">
        <v>72.0</v>
      </c>
      <c r="H49" s="6">
        <v>284.0</v>
      </c>
      <c r="I49" s="6">
        <v>-4.0</v>
      </c>
      <c r="J49" s="12">
        <v>28.0</v>
      </c>
      <c r="K49" s="12" t="s">
        <v>142</v>
      </c>
      <c r="L49" s="12">
        <v>0.0</v>
      </c>
      <c r="M49" s="12">
        <v>0.0</v>
      </c>
      <c r="N49" s="14">
        <v>49.0</v>
      </c>
      <c r="O49" s="14" t="s">
        <v>144</v>
      </c>
      <c r="P49" s="15">
        <v>29.0</v>
      </c>
      <c r="Q49" s="15">
        <v>116.0</v>
      </c>
      <c r="R49" s="15" t="s">
        <v>87</v>
      </c>
      <c r="S49" s="6">
        <v>-2.0</v>
      </c>
      <c r="T49" s="9">
        <f>+1</f>
        <v>1</v>
      </c>
      <c r="U49" s="6">
        <v>-3.0</v>
      </c>
      <c r="V49" s="6">
        <v>0.0</v>
      </c>
      <c r="W49" s="6">
        <v>12.0</v>
      </c>
      <c r="X49" s="6">
        <v>52.0</v>
      </c>
      <c r="Y49" s="6">
        <v>8.0</v>
      </c>
      <c r="Z49" s="6">
        <v>0.0</v>
      </c>
    </row>
    <row r="50">
      <c r="A50" s="6">
        <v>2016.0</v>
      </c>
      <c r="B50" s="6" t="s">
        <v>329</v>
      </c>
      <c r="C50" s="6" t="s">
        <v>322</v>
      </c>
      <c r="D50" s="6">
        <v>68.0</v>
      </c>
      <c r="E50" s="6">
        <v>72.0</v>
      </c>
      <c r="F50" s="6">
        <v>73.0</v>
      </c>
      <c r="G50" s="6">
        <v>71.0</v>
      </c>
      <c r="H50" s="6">
        <v>284.0</v>
      </c>
      <c r="I50" s="6">
        <v>-4.0</v>
      </c>
      <c r="J50" s="12">
        <v>32.0</v>
      </c>
      <c r="K50" s="12" t="s">
        <v>144</v>
      </c>
      <c r="L50" s="12">
        <v>0.0</v>
      </c>
      <c r="M50" s="12">
        <v>0.0</v>
      </c>
      <c r="N50" s="14">
        <v>42.0</v>
      </c>
      <c r="O50" s="14" t="s">
        <v>295</v>
      </c>
      <c r="P50" s="15">
        <v>26.8</v>
      </c>
      <c r="Q50" s="15">
        <v>107.0</v>
      </c>
      <c r="R50" s="15" t="s">
        <v>96</v>
      </c>
      <c r="S50" s="9">
        <f>+3</f>
        <v>3</v>
      </c>
      <c r="T50" s="6">
        <v>-1.0</v>
      </c>
      <c r="U50" s="6">
        <v>-6.0</v>
      </c>
      <c r="V50" s="6">
        <v>1.0</v>
      </c>
      <c r="W50" s="6">
        <v>19.0</v>
      </c>
      <c r="X50" s="6">
        <v>36.0</v>
      </c>
      <c r="Y50" s="6">
        <v>15.0</v>
      </c>
      <c r="Z50" s="6">
        <v>1.0</v>
      </c>
    </row>
    <row r="51">
      <c r="A51" s="6">
        <v>2016.0</v>
      </c>
      <c r="B51" s="6" t="s">
        <v>330</v>
      </c>
      <c r="C51" s="6" t="s">
        <v>322</v>
      </c>
      <c r="D51" s="6">
        <v>67.0</v>
      </c>
      <c r="E51" s="6">
        <v>72.0</v>
      </c>
      <c r="F51" s="6">
        <v>73.0</v>
      </c>
      <c r="G51" s="6">
        <v>72.0</v>
      </c>
      <c r="H51" s="6">
        <v>284.0</v>
      </c>
      <c r="I51" s="6">
        <v>-4.0</v>
      </c>
      <c r="J51" s="12">
        <v>32.0</v>
      </c>
      <c r="K51" s="12" t="s">
        <v>144</v>
      </c>
      <c r="L51" s="12">
        <v>0.0</v>
      </c>
      <c r="M51" s="12">
        <v>0.0</v>
      </c>
      <c r="N51" s="14">
        <v>52.0</v>
      </c>
      <c r="O51" s="14" t="s">
        <v>87</v>
      </c>
      <c r="P51" s="15">
        <v>29.8</v>
      </c>
      <c r="Q51" s="15">
        <v>119.0</v>
      </c>
      <c r="R51" s="15" t="s">
        <v>214</v>
      </c>
      <c r="S51" s="6">
        <v>-2.0</v>
      </c>
      <c r="T51" s="6">
        <v>-1.0</v>
      </c>
      <c r="U51" s="6">
        <v>-1.0</v>
      </c>
      <c r="V51" s="6">
        <v>0.0</v>
      </c>
      <c r="W51" s="6">
        <v>15.0</v>
      </c>
      <c r="X51" s="6">
        <v>48.0</v>
      </c>
      <c r="Y51" s="6">
        <v>7.0</v>
      </c>
      <c r="Z51" s="6">
        <v>2.0</v>
      </c>
    </row>
    <row r="52">
      <c r="A52" s="6">
        <v>2016.0</v>
      </c>
      <c r="B52" s="6" t="s">
        <v>114</v>
      </c>
      <c r="C52" s="6" t="s">
        <v>133</v>
      </c>
      <c r="D52" s="6">
        <v>72.0</v>
      </c>
      <c r="E52" s="6">
        <v>69.0</v>
      </c>
      <c r="F52" s="6">
        <v>71.0</v>
      </c>
      <c r="G52" s="6">
        <v>73.0</v>
      </c>
      <c r="H52" s="6">
        <v>285.0</v>
      </c>
      <c r="I52" s="6">
        <v>-3.0</v>
      </c>
      <c r="J52" s="12">
        <v>34.0</v>
      </c>
      <c r="K52" s="12" t="s">
        <v>92</v>
      </c>
      <c r="L52" s="12">
        <v>0.0</v>
      </c>
      <c r="M52" s="12">
        <v>0.0</v>
      </c>
      <c r="N52" s="14">
        <v>55.0</v>
      </c>
      <c r="O52" s="14" t="s">
        <v>172</v>
      </c>
      <c r="P52" s="15">
        <v>31.3</v>
      </c>
      <c r="Q52" s="15">
        <v>125.0</v>
      </c>
      <c r="R52" s="15">
        <v>71.0</v>
      </c>
      <c r="S52" s="6" t="s">
        <v>127</v>
      </c>
      <c r="T52" s="6">
        <v>-2.0</v>
      </c>
      <c r="U52" s="6">
        <v>-1.0</v>
      </c>
      <c r="V52" s="6">
        <v>0.0</v>
      </c>
      <c r="W52" s="6">
        <v>13.0</v>
      </c>
      <c r="X52" s="6">
        <v>50.0</v>
      </c>
      <c r="Y52" s="6">
        <v>8.0</v>
      </c>
      <c r="Z52" s="6">
        <v>1.0</v>
      </c>
    </row>
    <row r="53">
      <c r="A53" s="6">
        <v>2016.0</v>
      </c>
      <c r="B53" s="6" t="s">
        <v>261</v>
      </c>
      <c r="C53" s="6" t="s">
        <v>133</v>
      </c>
      <c r="D53" s="6">
        <v>68.0</v>
      </c>
      <c r="E53" s="6">
        <v>76.0</v>
      </c>
      <c r="F53" s="6">
        <v>69.0</v>
      </c>
      <c r="G53" s="6">
        <v>72.0</v>
      </c>
      <c r="H53" s="6">
        <v>285.0</v>
      </c>
      <c r="I53" s="6">
        <v>-3.0</v>
      </c>
      <c r="J53" s="12">
        <v>27.0</v>
      </c>
      <c r="K53" s="12" t="s">
        <v>295</v>
      </c>
      <c r="L53" s="12">
        <v>0.0</v>
      </c>
      <c r="M53" s="12">
        <v>0.0</v>
      </c>
      <c r="N53" s="14">
        <v>46.0</v>
      </c>
      <c r="O53" s="14" t="s">
        <v>250</v>
      </c>
      <c r="P53" s="15">
        <v>26.3</v>
      </c>
      <c r="Q53" s="15">
        <v>105.0</v>
      </c>
      <c r="R53" s="15" t="s">
        <v>65</v>
      </c>
      <c r="S53" s="6" t="s">
        <v>127</v>
      </c>
      <c r="T53" s="6">
        <v>-7.0</v>
      </c>
      <c r="U53" s="9">
        <f>+4</f>
        <v>4</v>
      </c>
      <c r="V53" s="6">
        <v>2.0</v>
      </c>
      <c r="W53" s="6">
        <v>16.0</v>
      </c>
      <c r="X53" s="6">
        <v>43.0</v>
      </c>
      <c r="Y53" s="6">
        <v>7.0</v>
      </c>
      <c r="Z53" s="6">
        <v>4.0</v>
      </c>
    </row>
    <row r="54">
      <c r="A54" s="6">
        <v>2016.0</v>
      </c>
      <c r="B54" s="6" t="s">
        <v>332</v>
      </c>
      <c r="C54" s="6" t="s">
        <v>133</v>
      </c>
      <c r="D54" s="6">
        <v>70.0</v>
      </c>
      <c r="E54" s="6">
        <v>71.0</v>
      </c>
      <c r="F54" s="6">
        <v>73.0</v>
      </c>
      <c r="G54" s="6">
        <v>71.0</v>
      </c>
      <c r="H54" s="6">
        <v>285.0</v>
      </c>
      <c r="I54" s="6">
        <v>-3.0</v>
      </c>
      <c r="J54" s="12">
        <v>30.0</v>
      </c>
      <c r="K54" s="12" t="s">
        <v>105</v>
      </c>
      <c r="L54" s="12">
        <v>0.0</v>
      </c>
      <c r="M54" s="12">
        <v>0.0</v>
      </c>
      <c r="N54" s="14">
        <v>48.0</v>
      </c>
      <c r="O54" s="14" t="s">
        <v>193</v>
      </c>
      <c r="P54" s="15">
        <v>29.0</v>
      </c>
      <c r="Q54" s="15">
        <v>116.0</v>
      </c>
      <c r="R54" s="15" t="s">
        <v>87</v>
      </c>
      <c r="S54" s="9">
        <f t="shared" ref="S54:T54" si="3">+1</f>
        <v>1</v>
      </c>
      <c r="T54" s="9">
        <f t="shared" si="3"/>
        <v>1</v>
      </c>
      <c r="U54" s="6">
        <v>-5.0</v>
      </c>
      <c r="V54" s="6">
        <v>0.0</v>
      </c>
      <c r="W54" s="6">
        <v>17.0</v>
      </c>
      <c r="X54" s="6">
        <v>43.0</v>
      </c>
      <c r="Y54" s="6">
        <v>11.0</v>
      </c>
      <c r="Z54" s="6">
        <v>1.0</v>
      </c>
    </row>
    <row r="55">
      <c r="A55" s="6">
        <v>2016.0</v>
      </c>
      <c r="B55" s="6" t="s">
        <v>334</v>
      </c>
      <c r="C55" s="6" t="s">
        <v>326</v>
      </c>
      <c r="D55" s="6">
        <v>70.0</v>
      </c>
      <c r="E55" s="6">
        <v>71.0</v>
      </c>
      <c r="F55" s="6">
        <v>73.0</v>
      </c>
      <c r="G55" s="6">
        <v>72.0</v>
      </c>
      <c r="H55" s="6">
        <v>286.0</v>
      </c>
      <c r="I55" s="6">
        <v>-2.0</v>
      </c>
      <c r="J55" s="12">
        <v>45.0</v>
      </c>
      <c r="K55" s="12">
        <v>1.0</v>
      </c>
      <c r="L55" s="12">
        <v>0.0</v>
      </c>
      <c r="M55" s="12">
        <v>0.0</v>
      </c>
      <c r="N55" s="14">
        <v>63.0</v>
      </c>
      <c r="O55" s="14">
        <v>1.0</v>
      </c>
      <c r="P55" s="15">
        <v>33.5</v>
      </c>
      <c r="Q55" s="15">
        <v>134.0</v>
      </c>
      <c r="R55" s="15" t="s">
        <v>335</v>
      </c>
      <c r="S55" s="9">
        <f t="shared" ref="S55:T55" si="4">+1</f>
        <v>1</v>
      </c>
      <c r="T55" s="9">
        <f t="shared" si="4"/>
        <v>1</v>
      </c>
      <c r="U55" s="6">
        <v>-4.0</v>
      </c>
      <c r="V55" s="6">
        <v>0.0</v>
      </c>
      <c r="W55" s="6">
        <v>13.0</v>
      </c>
      <c r="X55" s="6">
        <v>48.0</v>
      </c>
      <c r="Y55" s="6">
        <v>11.0</v>
      </c>
      <c r="Z55" s="6">
        <v>0.0</v>
      </c>
    </row>
    <row r="56">
      <c r="A56" s="6">
        <v>2016.0</v>
      </c>
      <c r="B56" s="6" t="s">
        <v>257</v>
      </c>
      <c r="C56" s="6" t="s">
        <v>326</v>
      </c>
      <c r="D56" s="6">
        <v>70.0</v>
      </c>
      <c r="E56" s="6">
        <v>76.0</v>
      </c>
      <c r="F56" s="6">
        <v>66.0</v>
      </c>
      <c r="G56" s="6">
        <v>74.0</v>
      </c>
      <c r="H56" s="6">
        <v>286.0</v>
      </c>
      <c r="I56" s="6">
        <v>-2.0</v>
      </c>
      <c r="J56" s="12">
        <v>24.0</v>
      </c>
      <c r="K56" s="12" t="s">
        <v>300</v>
      </c>
      <c r="L56" s="12">
        <v>0.0</v>
      </c>
      <c r="M56" s="12">
        <v>0.0</v>
      </c>
      <c r="N56" s="14">
        <v>46.0</v>
      </c>
      <c r="O56" s="14" t="s">
        <v>250</v>
      </c>
      <c r="P56" s="15">
        <v>28.8</v>
      </c>
      <c r="Q56" s="15">
        <v>115.0</v>
      </c>
      <c r="R56" s="15" t="s">
        <v>92</v>
      </c>
      <c r="S56" s="9">
        <f>+2</f>
        <v>2</v>
      </c>
      <c r="T56" s="6" t="s">
        <v>127</v>
      </c>
      <c r="U56" s="6">
        <v>-4.0</v>
      </c>
      <c r="V56" s="6">
        <v>2.0</v>
      </c>
      <c r="W56" s="6">
        <v>12.0</v>
      </c>
      <c r="X56" s="6">
        <v>45.0</v>
      </c>
      <c r="Y56" s="6">
        <v>12.0</v>
      </c>
      <c r="Z56" s="6">
        <v>1.0</v>
      </c>
    </row>
    <row r="57">
      <c r="A57" s="6">
        <v>2016.0</v>
      </c>
      <c r="B57" s="6" t="s">
        <v>279</v>
      </c>
      <c r="C57" s="6" t="s">
        <v>326</v>
      </c>
      <c r="D57" s="6">
        <v>70.0</v>
      </c>
      <c r="E57" s="6">
        <v>76.0</v>
      </c>
      <c r="F57" s="6">
        <v>70.0</v>
      </c>
      <c r="G57" s="6">
        <v>70.0</v>
      </c>
      <c r="H57" s="6">
        <v>286.0</v>
      </c>
      <c r="I57" s="6">
        <v>-2.0</v>
      </c>
      <c r="J57" s="12">
        <v>28.0</v>
      </c>
      <c r="K57" s="12" t="s">
        <v>142</v>
      </c>
      <c r="L57" s="12">
        <v>0.0</v>
      </c>
      <c r="M57" s="12">
        <v>0.0</v>
      </c>
      <c r="N57" s="14">
        <v>45.0</v>
      </c>
      <c r="O57" s="14" t="s">
        <v>99</v>
      </c>
      <c r="P57" s="15">
        <v>28.8</v>
      </c>
      <c r="Q57" s="15">
        <v>115.0</v>
      </c>
      <c r="R57" s="15" t="s">
        <v>92</v>
      </c>
      <c r="S57" s="6">
        <v>-2.0</v>
      </c>
      <c r="T57" s="6" t="s">
        <v>127</v>
      </c>
      <c r="U57" s="6" t="s">
        <v>127</v>
      </c>
      <c r="V57" s="6">
        <v>1.0</v>
      </c>
      <c r="W57" s="6">
        <v>12.0</v>
      </c>
      <c r="X57" s="6">
        <v>49.0</v>
      </c>
      <c r="Y57" s="6">
        <v>8.0</v>
      </c>
      <c r="Z57" s="6">
        <v>2.0</v>
      </c>
    </row>
    <row r="58">
      <c r="A58" s="6">
        <v>2016.0</v>
      </c>
      <c r="B58" s="6" t="s">
        <v>180</v>
      </c>
      <c r="C58" s="6">
        <v>57.0</v>
      </c>
      <c r="D58" s="6">
        <v>72.0</v>
      </c>
      <c r="E58" s="6">
        <v>72.0</v>
      </c>
      <c r="F58" s="6">
        <v>72.0</v>
      </c>
      <c r="G58" s="6">
        <v>71.0</v>
      </c>
      <c r="H58" s="6">
        <v>287.0</v>
      </c>
      <c r="I58" s="6">
        <v>-1.0</v>
      </c>
      <c r="J58" s="12">
        <v>42.0</v>
      </c>
      <c r="K58" s="12" t="s">
        <v>65</v>
      </c>
      <c r="L58" s="12">
        <v>0.0</v>
      </c>
      <c r="M58" s="12">
        <v>0.0</v>
      </c>
      <c r="N58" s="14">
        <v>47.0</v>
      </c>
      <c r="O58" s="14" t="s">
        <v>214</v>
      </c>
      <c r="P58" s="15">
        <v>29.8</v>
      </c>
      <c r="Q58" s="15">
        <v>119.0</v>
      </c>
      <c r="R58" s="15" t="s">
        <v>214</v>
      </c>
      <c r="S58" s="6" t="s">
        <v>127</v>
      </c>
      <c r="T58" s="6">
        <v>-1.0</v>
      </c>
      <c r="U58" s="6" t="s">
        <v>127</v>
      </c>
      <c r="V58" s="6">
        <v>0.0</v>
      </c>
      <c r="W58" s="6">
        <v>13.0</v>
      </c>
      <c r="X58" s="6">
        <v>47.0</v>
      </c>
      <c r="Y58" s="6">
        <v>12.0</v>
      </c>
      <c r="Z58" s="6">
        <v>0.0</v>
      </c>
    </row>
    <row r="59">
      <c r="A59" s="6">
        <v>2016.0</v>
      </c>
      <c r="B59" s="6" t="s">
        <v>340</v>
      </c>
      <c r="C59" s="6" t="s">
        <v>250</v>
      </c>
      <c r="D59" s="6">
        <v>73.0</v>
      </c>
      <c r="E59" s="6">
        <v>73.0</v>
      </c>
      <c r="F59" s="6">
        <v>69.0</v>
      </c>
      <c r="G59" s="6">
        <v>73.0</v>
      </c>
      <c r="H59" s="6">
        <v>288.0</v>
      </c>
      <c r="I59" s="6" t="s">
        <v>127</v>
      </c>
      <c r="J59" s="12">
        <v>36.0</v>
      </c>
      <c r="K59" s="12" t="s">
        <v>115</v>
      </c>
      <c r="L59" s="12">
        <v>0.0</v>
      </c>
      <c r="M59" s="12">
        <v>0.0</v>
      </c>
      <c r="N59" s="14">
        <v>52.0</v>
      </c>
      <c r="O59" s="14" t="s">
        <v>87</v>
      </c>
      <c r="P59" s="15">
        <v>30.8</v>
      </c>
      <c r="Q59" s="15">
        <v>123.0</v>
      </c>
      <c r="R59" s="15" t="s">
        <v>295</v>
      </c>
      <c r="S59" s="6" t="s">
        <v>127</v>
      </c>
      <c r="T59" s="9">
        <f>+2</f>
        <v>2</v>
      </c>
      <c r="U59" s="6">
        <v>-2.0</v>
      </c>
      <c r="V59" s="6">
        <v>0.0</v>
      </c>
      <c r="W59" s="6">
        <v>10.0</v>
      </c>
      <c r="X59" s="6">
        <v>53.0</v>
      </c>
      <c r="Y59" s="6">
        <v>8.0</v>
      </c>
      <c r="Z59" s="6">
        <v>1.0</v>
      </c>
    </row>
    <row r="60">
      <c r="A60" s="6">
        <v>2016.0</v>
      </c>
      <c r="B60" s="6" t="s">
        <v>342</v>
      </c>
      <c r="C60" s="6" t="s">
        <v>250</v>
      </c>
      <c r="D60" s="6">
        <v>67.0</v>
      </c>
      <c r="E60" s="6">
        <v>74.0</v>
      </c>
      <c r="F60" s="6">
        <v>70.0</v>
      </c>
      <c r="G60" s="6">
        <v>77.0</v>
      </c>
      <c r="H60" s="6">
        <v>288.0</v>
      </c>
      <c r="I60" s="6" t="s">
        <v>127</v>
      </c>
      <c r="J60" s="12">
        <v>39.0</v>
      </c>
      <c r="K60" s="12" t="s">
        <v>124</v>
      </c>
      <c r="L60" s="12">
        <v>0.0</v>
      </c>
      <c r="M60" s="12">
        <v>0.0</v>
      </c>
      <c r="N60" s="14">
        <v>53.0</v>
      </c>
      <c r="O60" s="14" t="s">
        <v>82</v>
      </c>
      <c r="P60" s="15">
        <v>30.3</v>
      </c>
      <c r="Q60" s="15">
        <v>121.0</v>
      </c>
      <c r="R60" s="15" t="s">
        <v>323</v>
      </c>
      <c r="S60" s="9">
        <f t="shared" ref="S60:S62" si="5">+2</f>
        <v>2</v>
      </c>
      <c r="T60" s="6">
        <v>-7.0</v>
      </c>
      <c r="U60" s="9">
        <f>+5</f>
        <v>5</v>
      </c>
      <c r="V60" s="6">
        <v>0.0</v>
      </c>
      <c r="W60" s="6">
        <v>15.0</v>
      </c>
      <c r="X60" s="6">
        <v>47.0</v>
      </c>
      <c r="Y60" s="6">
        <v>6.0</v>
      </c>
      <c r="Z60" s="6">
        <v>4.0</v>
      </c>
    </row>
    <row r="61">
      <c r="A61" s="6">
        <v>2016.0</v>
      </c>
      <c r="B61" s="6" t="s">
        <v>223</v>
      </c>
      <c r="C61" s="6" t="s">
        <v>250</v>
      </c>
      <c r="D61" s="6">
        <v>71.0</v>
      </c>
      <c r="E61" s="6">
        <v>73.0</v>
      </c>
      <c r="F61" s="6">
        <v>73.0</v>
      </c>
      <c r="G61" s="6">
        <v>71.0</v>
      </c>
      <c r="H61" s="6">
        <v>288.0</v>
      </c>
      <c r="I61" s="6" t="s">
        <v>127</v>
      </c>
      <c r="J61" s="12">
        <v>35.0</v>
      </c>
      <c r="K61" s="12" t="s">
        <v>82</v>
      </c>
      <c r="L61" s="12">
        <v>0.0</v>
      </c>
      <c r="M61" s="12">
        <v>0.0</v>
      </c>
      <c r="N61" s="14">
        <v>56.0</v>
      </c>
      <c r="O61" s="14" t="s">
        <v>189</v>
      </c>
      <c r="P61" s="15">
        <v>31.8</v>
      </c>
      <c r="Q61" s="15">
        <v>127.0</v>
      </c>
      <c r="R61" s="15" t="s">
        <v>258</v>
      </c>
      <c r="S61" s="9">
        <f t="shared" si="5"/>
        <v>2</v>
      </c>
      <c r="T61" s="6" t="s">
        <v>127</v>
      </c>
      <c r="U61" s="6">
        <v>-2.0</v>
      </c>
      <c r="V61" s="6">
        <v>1.0</v>
      </c>
      <c r="W61" s="6">
        <v>11.0</v>
      </c>
      <c r="X61" s="6">
        <v>49.0</v>
      </c>
      <c r="Y61" s="6">
        <v>10.0</v>
      </c>
      <c r="Z61" s="6">
        <v>1.0</v>
      </c>
    </row>
    <row r="62">
      <c r="A62" s="6">
        <v>2016.0</v>
      </c>
      <c r="B62" s="6" t="s">
        <v>348</v>
      </c>
      <c r="C62" s="6" t="s">
        <v>250</v>
      </c>
      <c r="D62" s="6">
        <v>71.0</v>
      </c>
      <c r="E62" s="6">
        <v>73.0</v>
      </c>
      <c r="F62" s="6">
        <v>71.0</v>
      </c>
      <c r="G62" s="6">
        <v>73.0</v>
      </c>
      <c r="H62" s="6">
        <v>288.0</v>
      </c>
      <c r="I62" s="6" t="s">
        <v>127</v>
      </c>
      <c r="J62" s="12">
        <v>31.0</v>
      </c>
      <c r="K62" s="12" t="s">
        <v>171</v>
      </c>
      <c r="L62" s="12">
        <v>0.0</v>
      </c>
      <c r="M62" s="12">
        <v>0.0</v>
      </c>
      <c r="N62" s="14">
        <v>41.0</v>
      </c>
      <c r="O62" s="14" t="s">
        <v>349</v>
      </c>
      <c r="P62" s="15">
        <v>26.5</v>
      </c>
      <c r="Q62" s="15">
        <v>106.0</v>
      </c>
      <c r="R62" s="15" t="s">
        <v>51</v>
      </c>
      <c r="S62" s="9">
        <f t="shared" si="5"/>
        <v>2</v>
      </c>
      <c r="T62" s="6">
        <v>-3.0</v>
      </c>
      <c r="U62" s="9">
        <f>+1</f>
        <v>1</v>
      </c>
      <c r="V62" s="6">
        <v>0.0</v>
      </c>
      <c r="W62" s="6">
        <v>14.0</v>
      </c>
      <c r="X62" s="6">
        <v>46.0</v>
      </c>
      <c r="Y62" s="6">
        <v>10.0</v>
      </c>
      <c r="Z62" s="6">
        <v>2.0</v>
      </c>
    </row>
    <row r="63">
      <c r="A63" s="6">
        <v>2016.0</v>
      </c>
      <c r="B63" s="6" t="s">
        <v>351</v>
      </c>
      <c r="C63" s="6" t="s">
        <v>250</v>
      </c>
      <c r="D63" s="6">
        <v>74.0</v>
      </c>
      <c r="E63" s="6">
        <v>71.0</v>
      </c>
      <c r="F63" s="6">
        <v>70.0</v>
      </c>
      <c r="G63" s="6">
        <v>73.0</v>
      </c>
      <c r="H63" s="6">
        <v>288.0</v>
      </c>
      <c r="I63" s="6" t="s">
        <v>127</v>
      </c>
      <c r="J63" s="12">
        <v>31.0</v>
      </c>
      <c r="K63" s="12" t="s">
        <v>171</v>
      </c>
      <c r="L63" s="12">
        <v>0.0</v>
      </c>
      <c r="M63" s="12">
        <v>0.0</v>
      </c>
      <c r="N63" s="14">
        <v>49.0</v>
      </c>
      <c r="O63" s="14" t="s">
        <v>144</v>
      </c>
      <c r="P63" s="15">
        <v>29.0</v>
      </c>
      <c r="Q63" s="15">
        <v>116.0</v>
      </c>
      <c r="R63" s="15" t="s">
        <v>87</v>
      </c>
      <c r="S63" s="6" t="s">
        <v>127</v>
      </c>
      <c r="T63" s="9">
        <f>+1</f>
        <v>1</v>
      </c>
      <c r="U63" s="6">
        <v>-1.0</v>
      </c>
      <c r="V63" s="6">
        <v>0.0</v>
      </c>
      <c r="W63" s="6">
        <v>16.0</v>
      </c>
      <c r="X63" s="6">
        <v>43.0</v>
      </c>
      <c r="Y63" s="6">
        <v>12.0</v>
      </c>
      <c r="Z63" s="6">
        <v>1.0</v>
      </c>
    </row>
    <row r="64">
      <c r="A64" s="6">
        <v>2016.0</v>
      </c>
      <c r="B64" s="6" t="s">
        <v>352</v>
      </c>
      <c r="C64" s="6" t="s">
        <v>250</v>
      </c>
      <c r="D64" s="6">
        <v>69.0</v>
      </c>
      <c r="E64" s="6">
        <v>74.0</v>
      </c>
      <c r="F64" s="6">
        <v>72.0</v>
      </c>
      <c r="G64" s="6">
        <v>73.0</v>
      </c>
      <c r="H64" s="6">
        <v>288.0</v>
      </c>
      <c r="I64" s="6" t="s">
        <v>127</v>
      </c>
      <c r="J64" s="12">
        <v>30.0</v>
      </c>
      <c r="K64" s="12" t="s">
        <v>105</v>
      </c>
      <c r="L64" s="12">
        <v>0.0</v>
      </c>
      <c r="M64" s="12">
        <v>0.0</v>
      </c>
      <c r="N64" s="14">
        <v>45.0</v>
      </c>
      <c r="O64" s="14" t="s">
        <v>99</v>
      </c>
      <c r="P64" s="15">
        <v>29.3</v>
      </c>
      <c r="Q64" s="15">
        <v>117.0</v>
      </c>
      <c r="R64" s="15" t="s">
        <v>73</v>
      </c>
      <c r="S64" s="6">
        <v>-1.0</v>
      </c>
      <c r="T64" s="9">
        <f>+2</f>
        <v>2</v>
      </c>
      <c r="U64" s="6">
        <v>-1.0</v>
      </c>
      <c r="V64" s="6">
        <v>0.0</v>
      </c>
      <c r="W64" s="6">
        <v>13.0</v>
      </c>
      <c r="X64" s="6">
        <v>46.0</v>
      </c>
      <c r="Y64" s="6">
        <v>13.0</v>
      </c>
      <c r="Z64" s="6">
        <v>0.0</v>
      </c>
    </row>
    <row r="65">
      <c r="A65" s="6">
        <v>2016.0</v>
      </c>
      <c r="B65" s="6" t="s">
        <v>316</v>
      </c>
      <c r="C65" s="6" t="s">
        <v>356</v>
      </c>
      <c r="D65" s="6">
        <v>70.0</v>
      </c>
      <c r="E65" s="6">
        <v>77.0</v>
      </c>
      <c r="F65" s="6">
        <v>69.0</v>
      </c>
      <c r="G65" s="6">
        <v>73.0</v>
      </c>
      <c r="H65" s="6">
        <v>289.0</v>
      </c>
      <c r="I65" s="9">
        <f t="shared" ref="I65:I67" si="6">+1</f>
        <v>1</v>
      </c>
      <c r="J65" s="12">
        <v>27.0</v>
      </c>
      <c r="K65" s="12" t="s">
        <v>295</v>
      </c>
      <c r="L65" s="12">
        <v>0.0</v>
      </c>
      <c r="M65" s="12">
        <v>0.0</v>
      </c>
      <c r="N65" s="14">
        <v>47.0</v>
      </c>
      <c r="O65" s="14" t="s">
        <v>214</v>
      </c>
      <c r="P65" s="15">
        <v>30.5</v>
      </c>
      <c r="Q65" s="15">
        <v>122.0</v>
      </c>
      <c r="R65" s="15" t="s">
        <v>125</v>
      </c>
      <c r="S65" s="9">
        <f t="shared" ref="S65:S66" si="7">+1</f>
        <v>1</v>
      </c>
      <c r="T65" s="9">
        <f>+3</f>
        <v>3</v>
      </c>
      <c r="U65" s="6">
        <v>-3.0</v>
      </c>
      <c r="V65" s="6">
        <v>1.0</v>
      </c>
      <c r="W65" s="6">
        <v>10.0</v>
      </c>
      <c r="X65" s="6">
        <v>49.0</v>
      </c>
      <c r="Y65" s="6">
        <v>11.0</v>
      </c>
      <c r="Z65" s="6">
        <v>1.0</v>
      </c>
    </row>
    <row r="66">
      <c r="A66" s="6">
        <v>2016.0</v>
      </c>
      <c r="B66" s="6" t="s">
        <v>359</v>
      </c>
      <c r="C66" s="6" t="s">
        <v>356</v>
      </c>
      <c r="D66" s="6">
        <v>70.0</v>
      </c>
      <c r="E66" s="6">
        <v>74.0</v>
      </c>
      <c r="F66" s="6">
        <v>70.0</v>
      </c>
      <c r="G66" s="6">
        <v>75.0</v>
      </c>
      <c r="H66" s="6">
        <v>289.0</v>
      </c>
      <c r="I66" s="9">
        <f t="shared" si="6"/>
        <v>1</v>
      </c>
      <c r="J66" s="12">
        <v>39.0</v>
      </c>
      <c r="K66" s="12" t="s">
        <v>124</v>
      </c>
      <c r="L66" s="12">
        <v>0.0</v>
      </c>
      <c r="M66" s="12">
        <v>0.0</v>
      </c>
      <c r="N66" s="14">
        <v>55.0</v>
      </c>
      <c r="O66" s="14" t="s">
        <v>172</v>
      </c>
      <c r="P66" s="15">
        <v>30.8</v>
      </c>
      <c r="Q66" s="15">
        <v>123.0</v>
      </c>
      <c r="R66" s="15" t="s">
        <v>295</v>
      </c>
      <c r="S66" s="9">
        <f t="shared" si="7"/>
        <v>1</v>
      </c>
      <c r="T66" s="6" t="s">
        <v>127</v>
      </c>
      <c r="U66" s="6" t="s">
        <v>127</v>
      </c>
      <c r="V66" s="6">
        <v>0.0</v>
      </c>
      <c r="W66" s="6">
        <v>15.0</v>
      </c>
      <c r="X66" s="6">
        <v>45.0</v>
      </c>
      <c r="Y66" s="6">
        <v>10.0</v>
      </c>
      <c r="Z66" s="6">
        <v>2.0</v>
      </c>
    </row>
    <row r="67">
      <c r="A67" s="6">
        <v>2016.0</v>
      </c>
      <c r="B67" s="6" t="s">
        <v>361</v>
      </c>
      <c r="C67" s="6" t="s">
        <v>356</v>
      </c>
      <c r="D67" s="6">
        <v>71.0</v>
      </c>
      <c r="E67" s="6">
        <v>73.0</v>
      </c>
      <c r="F67" s="6">
        <v>70.0</v>
      </c>
      <c r="G67" s="6">
        <v>75.0</v>
      </c>
      <c r="H67" s="6">
        <v>289.0</v>
      </c>
      <c r="I67" s="9">
        <f t="shared" si="6"/>
        <v>1</v>
      </c>
      <c r="J67" s="12">
        <v>34.0</v>
      </c>
      <c r="K67" s="12" t="s">
        <v>92</v>
      </c>
      <c r="L67" s="12">
        <v>0.0</v>
      </c>
      <c r="M67" s="12">
        <v>0.0</v>
      </c>
      <c r="N67" s="14">
        <v>39.0</v>
      </c>
      <c r="O67" s="14">
        <v>73.0</v>
      </c>
      <c r="P67" s="15">
        <v>27.8</v>
      </c>
      <c r="Q67" s="15">
        <v>111.0</v>
      </c>
      <c r="R67" s="15" t="s">
        <v>189</v>
      </c>
      <c r="S67" s="9">
        <f>+5</f>
        <v>5</v>
      </c>
      <c r="T67" s="6">
        <v>-1.0</v>
      </c>
      <c r="U67" s="6">
        <v>-3.0</v>
      </c>
      <c r="V67" s="6">
        <v>0.0</v>
      </c>
      <c r="W67" s="6">
        <v>13.0</v>
      </c>
      <c r="X67" s="6">
        <v>45.0</v>
      </c>
      <c r="Y67" s="6">
        <v>14.0</v>
      </c>
      <c r="Z67" s="6">
        <v>0.0</v>
      </c>
    </row>
    <row r="68">
      <c r="A68" s="6">
        <v>2016.0</v>
      </c>
      <c r="B68" s="6" t="s">
        <v>363</v>
      </c>
      <c r="C68" s="6">
        <v>67.0</v>
      </c>
      <c r="D68" s="6">
        <v>72.0</v>
      </c>
      <c r="E68" s="6">
        <v>73.0</v>
      </c>
      <c r="F68" s="6">
        <v>74.0</v>
      </c>
      <c r="G68" s="6">
        <v>71.0</v>
      </c>
      <c r="H68" s="6">
        <v>290.0</v>
      </c>
      <c r="I68" s="9">
        <f>+2</f>
        <v>2</v>
      </c>
      <c r="J68" s="12">
        <v>33.0</v>
      </c>
      <c r="K68" s="12" t="s">
        <v>289</v>
      </c>
      <c r="L68" s="12">
        <v>0.0</v>
      </c>
      <c r="M68" s="12">
        <v>0.0</v>
      </c>
      <c r="N68" s="14">
        <v>41.0</v>
      </c>
      <c r="O68" s="14" t="s">
        <v>349</v>
      </c>
      <c r="P68" s="15">
        <v>28.3</v>
      </c>
      <c r="Q68" s="15">
        <v>113.0</v>
      </c>
      <c r="R68" s="15" t="s">
        <v>59</v>
      </c>
      <c r="S68" s="6" t="s">
        <v>127</v>
      </c>
      <c r="T68" s="9">
        <f>+2</f>
        <v>2</v>
      </c>
      <c r="U68" s="6" t="s">
        <v>127</v>
      </c>
      <c r="V68" s="6">
        <v>1.0</v>
      </c>
      <c r="W68" s="6">
        <v>10.0</v>
      </c>
      <c r="X68" s="6">
        <v>48.0</v>
      </c>
      <c r="Y68" s="6">
        <v>12.0</v>
      </c>
      <c r="Z68" s="6">
        <v>1.0</v>
      </c>
    </row>
    <row r="69">
      <c r="A69" s="6">
        <v>2016.0</v>
      </c>
      <c r="B69" s="6" t="s">
        <v>366</v>
      </c>
      <c r="C69" s="6" t="s">
        <v>295</v>
      </c>
      <c r="D69" s="6">
        <v>70.0</v>
      </c>
      <c r="E69" s="6">
        <v>80.0</v>
      </c>
      <c r="F69" s="6">
        <v>76.0</v>
      </c>
      <c r="G69" s="6">
        <v>66.0</v>
      </c>
      <c r="H69" s="6">
        <v>292.0</v>
      </c>
      <c r="I69" s="9">
        <f t="shared" ref="I69:I70" si="8">+4</f>
        <v>4</v>
      </c>
      <c r="J69" s="12">
        <v>28.0</v>
      </c>
      <c r="K69" s="12" t="s">
        <v>142</v>
      </c>
      <c r="L69" s="12">
        <v>0.0</v>
      </c>
      <c r="M69" s="12">
        <v>0.0</v>
      </c>
      <c r="N69" s="14">
        <v>49.0</v>
      </c>
      <c r="O69" s="14" t="s">
        <v>144</v>
      </c>
      <c r="P69" s="15">
        <v>30.5</v>
      </c>
      <c r="Q69" s="15">
        <v>122.0</v>
      </c>
      <c r="R69" s="15" t="s">
        <v>125</v>
      </c>
      <c r="S69" s="9">
        <f>+3</f>
        <v>3</v>
      </c>
      <c r="T69" s="9">
        <f>+1</f>
        <v>1</v>
      </c>
      <c r="U69" s="6" t="s">
        <v>127</v>
      </c>
      <c r="V69" s="6">
        <v>0.0</v>
      </c>
      <c r="W69" s="6">
        <v>15.0</v>
      </c>
      <c r="X69" s="6">
        <v>40.0</v>
      </c>
      <c r="Y69" s="6">
        <v>15.0</v>
      </c>
      <c r="Z69" s="6">
        <v>2.0</v>
      </c>
    </row>
    <row r="70">
      <c r="A70" s="6">
        <v>2016.0</v>
      </c>
      <c r="B70" s="6" t="s">
        <v>203</v>
      </c>
      <c r="C70" s="6" t="s">
        <v>295</v>
      </c>
      <c r="D70" s="6">
        <v>74.0</v>
      </c>
      <c r="E70" s="6">
        <v>75.0</v>
      </c>
      <c r="F70" s="6">
        <v>72.0</v>
      </c>
      <c r="G70" s="6">
        <v>71.0</v>
      </c>
      <c r="H70" s="6">
        <v>292.0</v>
      </c>
      <c r="I70" s="9">
        <f t="shared" si="8"/>
        <v>4</v>
      </c>
      <c r="J70" s="12">
        <v>38.0</v>
      </c>
      <c r="K70" s="12" t="s">
        <v>167</v>
      </c>
      <c r="L70" s="12">
        <v>0.0</v>
      </c>
      <c r="M70" s="12">
        <v>0.0</v>
      </c>
      <c r="N70" s="14">
        <v>56.0</v>
      </c>
      <c r="O70" s="14" t="s">
        <v>189</v>
      </c>
      <c r="P70" s="15">
        <v>33.5</v>
      </c>
      <c r="Q70" s="15">
        <v>134.0</v>
      </c>
      <c r="R70" s="15" t="s">
        <v>335</v>
      </c>
      <c r="S70" s="9">
        <f>+1</f>
        <v>1</v>
      </c>
      <c r="T70" s="9">
        <f>+4</f>
        <v>4</v>
      </c>
      <c r="U70" s="6">
        <v>-1.0</v>
      </c>
      <c r="V70" s="6">
        <v>0.0</v>
      </c>
      <c r="W70" s="6">
        <v>15.0</v>
      </c>
      <c r="X70" s="6">
        <v>41.0</v>
      </c>
      <c r="Y70" s="6">
        <v>14.0</v>
      </c>
      <c r="Z70" s="6">
        <v>2.0</v>
      </c>
    </row>
    <row r="71">
      <c r="A71" s="6">
        <v>2016.0</v>
      </c>
      <c r="B71" s="6" t="s">
        <v>181</v>
      </c>
      <c r="C71" s="6">
        <v>70.0</v>
      </c>
      <c r="D71" s="6">
        <v>75.0</v>
      </c>
      <c r="E71" s="6">
        <v>76.0</v>
      </c>
      <c r="F71" s="6">
        <v>72.0</v>
      </c>
      <c r="G71" s="6">
        <v>70.0</v>
      </c>
      <c r="H71" s="6">
        <v>293.0</v>
      </c>
      <c r="I71" s="9">
        <f>+5</f>
        <v>5</v>
      </c>
      <c r="J71" s="12">
        <v>20.0</v>
      </c>
      <c r="K71" s="12">
        <v>77.0</v>
      </c>
      <c r="L71" s="12">
        <v>0.0</v>
      </c>
      <c r="M71" s="12">
        <v>0.0</v>
      </c>
      <c r="N71" s="14">
        <v>45.0</v>
      </c>
      <c r="O71" s="14" t="s">
        <v>99</v>
      </c>
      <c r="P71" s="15">
        <v>29.8</v>
      </c>
      <c r="Q71" s="15">
        <v>119.0</v>
      </c>
      <c r="R71" s="15" t="s">
        <v>214</v>
      </c>
      <c r="S71" s="9">
        <f>+2</f>
        <v>2</v>
      </c>
      <c r="T71" s="9">
        <f>+6</f>
        <v>6</v>
      </c>
      <c r="U71" s="6">
        <v>-3.0</v>
      </c>
      <c r="V71" s="6">
        <v>1.0</v>
      </c>
      <c r="W71" s="6">
        <v>15.0</v>
      </c>
      <c r="X71" s="6">
        <v>39.0</v>
      </c>
      <c r="Y71" s="6">
        <v>12.0</v>
      </c>
      <c r="Z71" s="6">
        <v>5.0</v>
      </c>
    </row>
    <row r="72">
      <c r="A72" s="6">
        <v>2016.0</v>
      </c>
      <c r="B72" s="6" t="s">
        <v>371</v>
      </c>
      <c r="C72" s="6">
        <v>71.0</v>
      </c>
      <c r="D72" s="6">
        <v>74.0</v>
      </c>
      <c r="E72" s="6">
        <v>76.0</v>
      </c>
      <c r="F72" s="6">
        <v>76.0</v>
      </c>
      <c r="G72" s="6">
        <v>68.0</v>
      </c>
      <c r="H72" s="6">
        <v>294.0</v>
      </c>
      <c r="I72" s="9">
        <f>+6</f>
        <v>6</v>
      </c>
      <c r="J72" s="12">
        <v>20.0</v>
      </c>
      <c r="K72" s="12" t="s">
        <v>96</v>
      </c>
      <c r="L72" s="12">
        <v>0.0</v>
      </c>
      <c r="M72" s="12">
        <v>0.0</v>
      </c>
      <c r="N72" s="14">
        <v>22.0</v>
      </c>
      <c r="O72" s="14" t="s">
        <v>302</v>
      </c>
      <c r="P72" s="15">
        <v>14.8</v>
      </c>
      <c r="Q72" s="15">
        <v>59.0</v>
      </c>
      <c r="R72" s="15" t="s">
        <v>133</v>
      </c>
      <c r="S72" s="9">
        <f>+1</f>
        <v>1</v>
      </c>
      <c r="T72" s="9">
        <f>+2</f>
        <v>2</v>
      </c>
      <c r="U72" s="9">
        <f>+3</f>
        <v>3</v>
      </c>
      <c r="V72" s="6">
        <v>0.0</v>
      </c>
      <c r="W72" s="6">
        <v>12.0</v>
      </c>
      <c r="X72" s="6">
        <v>46.0</v>
      </c>
      <c r="Y72" s="6">
        <v>11.0</v>
      </c>
      <c r="Z72" s="6">
        <v>3.0</v>
      </c>
    </row>
    <row r="73">
      <c r="A73" s="6">
        <v>2016.0</v>
      </c>
      <c r="B73" s="6" t="s">
        <v>375</v>
      </c>
      <c r="C73" s="6" t="s">
        <v>286</v>
      </c>
      <c r="D73" s="6">
        <v>70.0</v>
      </c>
      <c r="E73" s="6">
        <v>72.0</v>
      </c>
      <c r="F73" s="6">
        <v>76.0</v>
      </c>
      <c r="G73" s="6">
        <v>77.0</v>
      </c>
      <c r="H73" s="6">
        <v>295.0</v>
      </c>
      <c r="I73" s="9">
        <f t="shared" ref="I73:I74" si="9">+7</f>
        <v>7</v>
      </c>
      <c r="J73" s="12">
        <v>16.0</v>
      </c>
      <c r="K73" s="12" t="s">
        <v>144</v>
      </c>
      <c r="L73" s="12">
        <v>0.0</v>
      </c>
      <c r="M73" s="12">
        <v>0.0</v>
      </c>
      <c r="N73" s="14">
        <v>19.0</v>
      </c>
      <c r="O73" s="14" t="s">
        <v>258</v>
      </c>
      <c r="P73" s="15">
        <v>15.8</v>
      </c>
      <c r="Q73" s="15">
        <v>63.0</v>
      </c>
      <c r="R73" s="15" t="s">
        <v>286</v>
      </c>
      <c r="S73" s="9">
        <f>+3</f>
        <v>3</v>
      </c>
      <c r="T73" s="9">
        <f>+8</f>
        <v>8</v>
      </c>
      <c r="U73" s="6">
        <v>-4.0</v>
      </c>
      <c r="V73" s="6">
        <v>0.0</v>
      </c>
      <c r="W73" s="6">
        <v>15.0</v>
      </c>
      <c r="X73" s="6">
        <v>40.0</v>
      </c>
      <c r="Y73" s="6">
        <v>14.0</v>
      </c>
      <c r="Z73" s="6">
        <v>3.0</v>
      </c>
    </row>
    <row r="74">
      <c r="A74" s="6">
        <v>2016.0</v>
      </c>
      <c r="B74" s="6" t="s">
        <v>377</v>
      </c>
      <c r="C74" s="6" t="s">
        <v>286</v>
      </c>
      <c r="D74" s="6">
        <v>77.0</v>
      </c>
      <c r="E74" s="6">
        <v>73.0</v>
      </c>
      <c r="F74" s="6">
        <v>71.0</v>
      </c>
      <c r="G74" s="6">
        <v>74.0</v>
      </c>
      <c r="H74" s="6">
        <v>295.0</v>
      </c>
      <c r="I74" s="9">
        <f t="shared" si="9"/>
        <v>7</v>
      </c>
      <c r="J74" s="12">
        <v>28.0</v>
      </c>
      <c r="K74" s="12" t="s">
        <v>142</v>
      </c>
      <c r="L74" s="12">
        <v>0.0</v>
      </c>
      <c r="M74" s="12">
        <v>0.0</v>
      </c>
      <c r="N74" s="14">
        <v>40.0</v>
      </c>
      <c r="O74" s="14">
        <v>72.0</v>
      </c>
      <c r="P74" s="15">
        <v>29.3</v>
      </c>
      <c r="Q74" s="15">
        <v>117.0</v>
      </c>
      <c r="R74" s="15" t="s">
        <v>73</v>
      </c>
      <c r="S74" s="9">
        <f>+2</f>
        <v>2</v>
      </c>
      <c r="T74" s="9">
        <f>+6</f>
        <v>6</v>
      </c>
      <c r="U74" s="6">
        <v>-1.0</v>
      </c>
      <c r="V74" s="6">
        <v>0.0</v>
      </c>
      <c r="W74" s="6">
        <v>10.0</v>
      </c>
      <c r="X74" s="6">
        <v>47.0</v>
      </c>
      <c r="Y74" s="6">
        <v>13.0</v>
      </c>
      <c r="Z74" s="6">
        <v>2.0</v>
      </c>
    </row>
    <row r="75">
      <c r="A75" s="6">
        <v>2016.0</v>
      </c>
      <c r="B75" s="6" t="s">
        <v>380</v>
      </c>
      <c r="C75" s="6">
        <v>74.0</v>
      </c>
      <c r="D75" s="6">
        <v>70.0</v>
      </c>
      <c r="E75" s="6">
        <v>78.0</v>
      </c>
      <c r="F75" s="6">
        <v>71.0</v>
      </c>
      <c r="G75" s="6">
        <v>78.0</v>
      </c>
      <c r="H75" s="6">
        <v>297.0</v>
      </c>
      <c r="I75" s="9">
        <f>+9</f>
        <v>9</v>
      </c>
      <c r="J75" s="12">
        <v>22.0</v>
      </c>
      <c r="K75" s="12">
        <v>76.0</v>
      </c>
      <c r="L75" s="12">
        <v>0.0</v>
      </c>
      <c r="M75" s="12">
        <v>0.0</v>
      </c>
      <c r="N75" s="14">
        <v>35.0</v>
      </c>
      <c r="O75" s="14">
        <v>77.0</v>
      </c>
      <c r="P75" s="15">
        <v>28.5</v>
      </c>
      <c r="Q75" s="15">
        <v>114.0</v>
      </c>
      <c r="R75" s="15" t="s">
        <v>108</v>
      </c>
      <c r="S75" s="9">
        <f t="shared" ref="S75:T75" si="10">+4</f>
        <v>4</v>
      </c>
      <c r="T75" s="9">
        <f t="shared" si="10"/>
        <v>4</v>
      </c>
      <c r="U75" s="9">
        <f>+1</f>
        <v>1</v>
      </c>
      <c r="V75" s="6">
        <v>1.0</v>
      </c>
      <c r="W75" s="6">
        <v>6.0</v>
      </c>
      <c r="X75" s="6">
        <v>50.0</v>
      </c>
      <c r="Y75" s="6">
        <v>13.0</v>
      </c>
      <c r="Z75" s="6">
        <v>2.0</v>
      </c>
    </row>
    <row r="76">
      <c r="A76" s="6">
        <v>2016.0</v>
      </c>
      <c r="B76" s="6" t="s">
        <v>381</v>
      </c>
      <c r="C76" s="6">
        <v>75.0</v>
      </c>
      <c r="D76" s="6">
        <v>76.0</v>
      </c>
      <c r="E76" s="6">
        <v>78.0</v>
      </c>
      <c r="F76" s="6">
        <v>73.0</v>
      </c>
      <c r="G76" s="6">
        <v>74.0</v>
      </c>
      <c r="H76" s="6">
        <v>301.0</v>
      </c>
      <c r="I76" s="9">
        <f>+13</f>
        <v>13</v>
      </c>
      <c r="J76" s="12">
        <v>37.0</v>
      </c>
      <c r="K76" s="12" t="s">
        <v>75</v>
      </c>
      <c r="L76" s="12">
        <v>0.0</v>
      </c>
      <c r="M76" s="12">
        <v>0.0</v>
      </c>
      <c r="N76" s="14">
        <v>36.0</v>
      </c>
      <c r="O76" s="14">
        <v>76.0</v>
      </c>
      <c r="P76" s="15">
        <v>28.5</v>
      </c>
      <c r="Q76" s="15">
        <v>114.0</v>
      </c>
      <c r="R76" s="15" t="s">
        <v>108</v>
      </c>
      <c r="S76" s="9">
        <f>+4</f>
        <v>4</v>
      </c>
      <c r="T76" s="9">
        <f>+12</f>
        <v>12</v>
      </c>
      <c r="U76" s="6">
        <v>-3.0</v>
      </c>
      <c r="V76" s="6">
        <v>0.0</v>
      </c>
      <c r="W76" s="6">
        <v>10.0</v>
      </c>
      <c r="X76" s="6">
        <v>43.0</v>
      </c>
      <c r="Y76" s="6">
        <v>15.0</v>
      </c>
      <c r="Z76" s="6">
        <v>4.0</v>
      </c>
    </row>
    <row r="77">
      <c r="A77" s="6">
        <v>2016.0</v>
      </c>
      <c r="B77" s="6" t="s">
        <v>382</v>
      </c>
      <c r="C77" s="6" t="s">
        <v>335</v>
      </c>
      <c r="D77" s="6">
        <v>75.0</v>
      </c>
      <c r="E77" s="6">
        <v>74.0</v>
      </c>
      <c r="F77" s="6">
        <v>81.0</v>
      </c>
      <c r="G77" s="6">
        <v>73.0</v>
      </c>
      <c r="H77" s="6">
        <v>303.0</v>
      </c>
      <c r="I77" s="9">
        <f t="shared" ref="I77:I78" si="11">+15</f>
        <v>15</v>
      </c>
      <c r="J77" s="12">
        <v>32.0</v>
      </c>
      <c r="K77" s="12" t="s">
        <v>144</v>
      </c>
      <c r="L77" s="12">
        <v>0.0</v>
      </c>
      <c r="M77" s="12">
        <v>0.0</v>
      </c>
      <c r="N77" s="14">
        <v>42.0</v>
      </c>
      <c r="O77" s="14" t="s">
        <v>295</v>
      </c>
      <c r="P77" s="15">
        <v>30.0</v>
      </c>
      <c r="Q77" s="15">
        <v>120.0</v>
      </c>
      <c r="R77" s="15" t="s">
        <v>250</v>
      </c>
      <c r="S77" s="9">
        <f>+2</f>
        <v>2</v>
      </c>
      <c r="T77" s="9">
        <f>+6</f>
        <v>6</v>
      </c>
      <c r="U77" s="9">
        <f>+7</f>
        <v>7</v>
      </c>
      <c r="V77" s="6">
        <v>0.0</v>
      </c>
      <c r="W77" s="6">
        <v>10.0</v>
      </c>
      <c r="X77" s="6">
        <v>43.0</v>
      </c>
      <c r="Y77" s="6">
        <v>15.0</v>
      </c>
      <c r="Z77" s="6">
        <v>4.0</v>
      </c>
    </row>
    <row r="78">
      <c r="A78" s="6">
        <v>2016.0</v>
      </c>
      <c r="B78" s="6" t="s">
        <v>353</v>
      </c>
      <c r="C78" s="6" t="s">
        <v>335</v>
      </c>
      <c r="D78" s="6">
        <v>71.0</v>
      </c>
      <c r="E78" s="6">
        <v>79.0</v>
      </c>
      <c r="F78" s="6">
        <v>74.0</v>
      </c>
      <c r="G78" s="6">
        <v>79.0</v>
      </c>
      <c r="H78" s="6">
        <v>303.0</v>
      </c>
      <c r="I78" s="9">
        <f t="shared" si="11"/>
        <v>15</v>
      </c>
      <c r="J78" s="12">
        <v>23.0</v>
      </c>
      <c r="K78" s="12">
        <v>75.0</v>
      </c>
      <c r="L78" s="12">
        <v>0.0</v>
      </c>
      <c r="M78" s="12">
        <v>0.0</v>
      </c>
      <c r="N78" s="14">
        <v>38.0</v>
      </c>
      <c r="O78" s="14" t="s">
        <v>258</v>
      </c>
      <c r="P78" s="15">
        <v>29.3</v>
      </c>
      <c r="Q78" s="15">
        <v>117.0</v>
      </c>
      <c r="R78" s="15" t="s">
        <v>73</v>
      </c>
      <c r="S78" s="9">
        <f>+5</f>
        <v>5</v>
      </c>
      <c r="T78" s="9">
        <f>+10</f>
        <v>10</v>
      </c>
      <c r="U78" s="6" t="s">
        <v>127</v>
      </c>
      <c r="V78" s="6">
        <v>0.0</v>
      </c>
      <c r="W78" s="6">
        <v>9.0</v>
      </c>
      <c r="X78" s="6">
        <v>44.0</v>
      </c>
      <c r="Y78" s="6">
        <v>15.0</v>
      </c>
      <c r="Z78" s="6">
        <v>4.0</v>
      </c>
    </row>
    <row r="79">
      <c r="A79" s="6">
        <v>2016.0</v>
      </c>
      <c r="B79" s="6" t="s">
        <v>212</v>
      </c>
      <c r="C79" s="6" t="s">
        <v>386</v>
      </c>
      <c r="D79" s="6">
        <v>71.0</v>
      </c>
      <c r="E79" s="6">
        <v>73.0</v>
      </c>
      <c r="F79" s="6">
        <v>0.0</v>
      </c>
      <c r="G79" s="6">
        <v>0.0</v>
      </c>
      <c r="H79" s="6">
        <v>144.0</v>
      </c>
      <c r="I79" s="6" t="s">
        <v>127</v>
      </c>
      <c r="J79" s="12">
        <v>13.0</v>
      </c>
      <c r="K79" s="12">
        <v>0.0</v>
      </c>
      <c r="L79" s="12">
        <v>0.0</v>
      </c>
      <c r="M79" s="12">
        <v>0.0</v>
      </c>
      <c r="N79" s="14">
        <v>16.0</v>
      </c>
      <c r="O79" s="14">
        <v>0.0</v>
      </c>
      <c r="P79" s="15">
        <v>25.0</v>
      </c>
      <c r="Q79" s="15">
        <v>50.0</v>
      </c>
      <c r="R79" s="15">
        <v>0.0</v>
      </c>
      <c r="S79" s="6">
        <v>-2.0</v>
      </c>
      <c r="T79" s="9">
        <f>+2</f>
        <v>2</v>
      </c>
      <c r="U79" s="6" t="s">
        <v>127</v>
      </c>
      <c r="V79" s="6">
        <v>0.0</v>
      </c>
      <c r="W79" s="6">
        <v>9.0</v>
      </c>
      <c r="X79" s="6">
        <v>21.0</v>
      </c>
      <c r="Y79" s="6">
        <v>3.0</v>
      </c>
      <c r="Z79" s="6">
        <v>3.0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14.0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71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12</v>
      </c>
      <c r="L1" s="3" t="s">
        <v>13</v>
      </c>
      <c r="M1" s="3" t="s">
        <v>12</v>
      </c>
      <c r="N1" s="8" t="s">
        <v>14</v>
      </c>
      <c r="O1" s="8" t="s">
        <v>12</v>
      </c>
      <c r="P1" s="10" t="s">
        <v>41</v>
      </c>
      <c r="Q1" s="10" t="s">
        <v>7</v>
      </c>
      <c r="R1" s="10" t="s">
        <v>12</v>
      </c>
      <c r="S1" s="1" t="s">
        <v>42</v>
      </c>
      <c r="T1" s="1" t="s">
        <v>43</v>
      </c>
      <c r="U1" s="1" t="s">
        <v>44</v>
      </c>
      <c r="V1" s="1" t="s">
        <v>45</v>
      </c>
      <c r="W1" s="1" t="s">
        <v>46</v>
      </c>
      <c r="X1" s="1" t="s">
        <v>47</v>
      </c>
      <c r="Y1" s="1" t="s">
        <v>48</v>
      </c>
      <c r="Z1" s="1" t="s">
        <v>49</v>
      </c>
    </row>
    <row r="2">
      <c r="A2" s="6">
        <v>2015.0</v>
      </c>
      <c r="B2" s="6" t="s">
        <v>50</v>
      </c>
      <c r="C2" s="6">
        <v>1.0</v>
      </c>
      <c r="D2" s="6">
        <v>71.0</v>
      </c>
      <c r="E2" s="6">
        <v>67.0</v>
      </c>
      <c r="F2" s="6">
        <v>69.0</v>
      </c>
      <c r="G2" s="6">
        <v>70.0</v>
      </c>
      <c r="H2" s="6">
        <v>277.0</v>
      </c>
      <c r="I2" s="6">
        <v>-11.0</v>
      </c>
      <c r="J2" s="12">
        <v>28.0</v>
      </c>
      <c r="K2" s="12" t="s">
        <v>290</v>
      </c>
      <c r="L2" s="12">
        <v>0.0</v>
      </c>
      <c r="M2" s="12">
        <v>0.0</v>
      </c>
      <c r="N2" s="14">
        <v>36.0</v>
      </c>
      <c r="O2" s="14" t="s">
        <v>172</v>
      </c>
      <c r="P2" s="15">
        <v>20.8</v>
      </c>
      <c r="Q2" s="15">
        <v>83.0</v>
      </c>
      <c r="R2" s="15">
        <v>19.0</v>
      </c>
      <c r="S2" s="6" t="s">
        <v>127</v>
      </c>
      <c r="T2" s="9">
        <f>+3</f>
        <v>3</v>
      </c>
      <c r="U2" s="6">
        <v>-14.0</v>
      </c>
      <c r="V2" s="6">
        <v>1.0</v>
      </c>
      <c r="W2" s="6">
        <v>25.0</v>
      </c>
      <c r="X2" s="6">
        <v>33.0</v>
      </c>
      <c r="Y2" s="6">
        <v>10.0</v>
      </c>
      <c r="Z2" s="6">
        <v>3.0</v>
      </c>
    </row>
    <row r="3">
      <c r="A3" s="6">
        <v>2015.0</v>
      </c>
      <c r="B3" s="6" t="s">
        <v>297</v>
      </c>
      <c r="C3" s="6">
        <v>2.0</v>
      </c>
      <c r="D3" s="6">
        <v>69.0</v>
      </c>
      <c r="E3" s="6">
        <v>70.0</v>
      </c>
      <c r="F3" s="6">
        <v>69.0</v>
      </c>
      <c r="G3" s="6">
        <v>69.0</v>
      </c>
      <c r="H3" s="6">
        <v>277.0</v>
      </c>
      <c r="I3" s="6">
        <v>-11.0</v>
      </c>
      <c r="J3" s="12">
        <v>34.0</v>
      </c>
      <c r="K3" s="12">
        <v>1.0</v>
      </c>
      <c r="L3" s="12">
        <v>0.0</v>
      </c>
      <c r="M3" s="12">
        <v>0.0</v>
      </c>
      <c r="N3" s="14">
        <v>36.0</v>
      </c>
      <c r="O3" s="14" t="s">
        <v>172</v>
      </c>
      <c r="P3" s="15">
        <v>20.3</v>
      </c>
      <c r="Q3" s="15">
        <v>81.0</v>
      </c>
      <c r="R3" s="15" t="s">
        <v>124</v>
      </c>
      <c r="S3" s="9">
        <f>+3</f>
        <v>3</v>
      </c>
      <c r="T3" s="6">
        <v>-3.0</v>
      </c>
      <c r="U3" s="6">
        <v>-11.0</v>
      </c>
      <c r="V3" s="6">
        <v>0.0</v>
      </c>
      <c r="W3" s="6">
        <v>22.0</v>
      </c>
      <c r="X3" s="6">
        <v>39.0</v>
      </c>
      <c r="Y3" s="6">
        <v>11.0</v>
      </c>
      <c r="Z3" s="6">
        <v>0.0</v>
      </c>
    </row>
    <row r="4">
      <c r="A4" s="6">
        <v>2015.0</v>
      </c>
      <c r="B4" s="6" t="s">
        <v>307</v>
      </c>
      <c r="C4" s="6" t="s">
        <v>69</v>
      </c>
      <c r="D4" s="6">
        <v>67.0</v>
      </c>
      <c r="E4" s="6">
        <v>67.0</v>
      </c>
      <c r="F4" s="6">
        <v>71.0</v>
      </c>
      <c r="G4" s="6">
        <v>73.0</v>
      </c>
      <c r="H4" s="6">
        <v>278.0</v>
      </c>
      <c r="I4" s="6">
        <v>-10.0</v>
      </c>
      <c r="J4" s="12">
        <v>30.0</v>
      </c>
      <c r="K4" s="12" t="s">
        <v>310</v>
      </c>
      <c r="L4" s="12">
        <v>0.0</v>
      </c>
      <c r="M4" s="12">
        <v>0.0</v>
      </c>
      <c r="N4" s="14">
        <v>41.0</v>
      </c>
      <c r="O4" s="14" t="s">
        <v>77</v>
      </c>
      <c r="P4" s="15">
        <v>21.0</v>
      </c>
      <c r="Q4" s="15">
        <v>84.0</v>
      </c>
      <c r="R4" s="15" t="s">
        <v>312</v>
      </c>
      <c r="S4" s="6" t="s">
        <v>127</v>
      </c>
      <c r="T4" s="6">
        <v>-7.0</v>
      </c>
      <c r="U4" s="6">
        <v>-3.0</v>
      </c>
      <c r="V4" s="6">
        <v>0.0</v>
      </c>
      <c r="W4" s="6">
        <v>16.0</v>
      </c>
      <c r="X4" s="6">
        <v>50.0</v>
      </c>
      <c r="Y4" s="6">
        <v>6.0</v>
      </c>
      <c r="Z4" s="6">
        <v>0.0</v>
      </c>
    </row>
    <row r="5">
      <c r="A5" s="6">
        <v>2015.0</v>
      </c>
      <c r="B5" s="6" t="s">
        <v>316</v>
      </c>
      <c r="C5" s="6" t="s">
        <v>69</v>
      </c>
      <c r="D5" s="6">
        <v>73.0</v>
      </c>
      <c r="E5" s="6">
        <v>65.0</v>
      </c>
      <c r="F5" s="6">
        <v>68.0</v>
      </c>
      <c r="G5" s="6">
        <v>72.0</v>
      </c>
      <c r="H5" s="6">
        <v>278.0</v>
      </c>
      <c r="I5" s="6">
        <v>-10.0</v>
      </c>
      <c r="J5" s="12">
        <v>22.0</v>
      </c>
      <c r="K5" s="12">
        <v>56.0</v>
      </c>
      <c r="L5" s="12">
        <v>0.0</v>
      </c>
      <c r="M5" s="12">
        <v>0.0</v>
      </c>
      <c r="N5" s="14">
        <v>31.0</v>
      </c>
      <c r="O5" s="14" t="s">
        <v>133</v>
      </c>
      <c r="P5" s="15">
        <v>18.8</v>
      </c>
      <c r="Q5" s="15">
        <v>75.0</v>
      </c>
      <c r="R5" s="15">
        <v>2.0</v>
      </c>
      <c r="S5" s="6">
        <v>-3.0</v>
      </c>
      <c r="T5" s="6">
        <v>-5.0</v>
      </c>
      <c r="U5" s="6">
        <v>-2.0</v>
      </c>
      <c r="V5" s="6">
        <v>0.0</v>
      </c>
      <c r="W5" s="6">
        <v>19.0</v>
      </c>
      <c r="X5" s="6">
        <v>44.0</v>
      </c>
      <c r="Y5" s="6">
        <v>9.0</v>
      </c>
      <c r="Z5" s="6">
        <v>0.0</v>
      </c>
    </row>
    <row r="6">
      <c r="A6" s="6">
        <v>2015.0</v>
      </c>
      <c r="B6" s="6" t="s">
        <v>39</v>
      </c>
      <c r="C6" s="6" t="s">
        <v>69</v>
      </c>
      <c r="D6" s="6">
        <v>69.0</v>
      </c>
      <c r="E6" s="6">
        <v>70.0</v>
      </c>
      <c r="F6" s="6">
        <v>69.0</v>
      </c>
      <c r="G6" s="6">
        <v>70.0</v>
      </c>
      <c r="H6" s="6">
        <v>278.0</v>
      </c>
      <c r="I6" s="6">
        <v>-10.0</v>
      </c>
      <c r="J6" s="12">
        <v>28.0</v>
      </c>
      <c r="K6" s="12" t="s">
        <v>290</v>
      </c>
      <c r="L6" s="12">
        <v>0.0</v>
      </c>
      <c r="M6" s="12">
        <v>0.0</v>
      </c>
      <c r="N6" s="14">
        <v>33.0</v>
      </c>
      <c r="O6" s="14" t="s">
        <v>188</v>
      </c>
      <c r="P6" s="15">
        <v>19.3</v>
      </c>
      <c r="Q6" s="15">
        <v>77.0</v>
      </c>
      <c r="R6" s="15" t="s">
        <v>69</v>
      </c>
      <c r="S6" s="6" t="s">
        <v>127</v>
      </c>
      <c r="T6" s="6">
        <v>-2.0</v>
      </c>
      <c r="U6" s="6">
        <v>-8.0</v>
      </c>
      <c r="V6" s="6">
        <v>0.0</v>
      </c>
      <c r="W6" s="6">
        <v>19.0</v>
      </c>
      <c r="X6" s="6">
        <v>45.0</v>
      </c>
      <c r="Y6" s="6">
        <v>7.0</v>
      </c>
      <c r="Z6" s="6">
        <v>1.0</v>
      </c>
    </row>
    <row r="7">
      <c r="A7" s="6">
        <v>2015.0</v>
      </c>
      <c r="B7" s="6" t="s">
        <v>253</v>
      </c>
      <c r="C7" s="6" t="s">
        <v>77</v>
      </c>
      <c r="D7" s="6">
        <v>70.0</v>
      </c>
      <c r="E7" s="6">
        <v>67.0</v>
      </c>
      <c r="F7" s="6">
        <v>72.0</v>
      </c>
      <c r="G7" s="6">
        <v>71.0</v>
      </c>
      <c r="H7" s="6">
        <v>280.0</v>
      </c>
      <c r="I7" s="6">
        <v>-8.0</v>
      </c>
      <c r="J7" s="12">
        <v>28.0</v>
      </c>
      <c r="K7" s="12" t="s">
        <v>290</v>
      </c>
      <c r="L7" s="12">
        <v>0.0</v>
      </c>
      <c r="M7" s="12">
        <v>0.0</v>
      </c>
      <c r="N7" s="14">
        <v>42.0</v>
      </c>
      <c r="O7" s="14" t="s">
        <v>69</v>
      </c>
      <c r="P7" s="15">
        <v>22.5</v>
      </c>
      <c r="Q7" s="15">
        <v>90.0</v>
      </c>
      <c r="R7" s="15" t="s">
        <v>326</v>
      </c>
      <c r="S7" s="9">
        <f>+4</f>
        <v>4</v>
      </c>
      <c r="T7" s="6">
        <v>-2.0</v>
      </c>
      <c r="U7" s="6">
        <v>-10.0</v>
      </c>
      <c r="V7" s="6">
        <v>0.0</v>
      </c>
      <c r="W7" s="6">
        <v>18.0</v>
      </c>
      <c r="X7" s="6">
        <v>45.0</v>
      </c>
      <c r="Y7" s="6">
        <v>8.0</v>
      </c>
      <c r="Z7" s="6">
        <v>1.0</v>
      </c>
    </row>
    <row r="8">
      <c r="A8" s="6">
        <v>2015.0</v>
      </c>
      <c r="B8" s="6" t="s">
        <v>53</v>
      </c>
      <c r="C8" s="6" t="s">
        <v>77</v>
      </c>
      <c r="D8" s="6">
        <v>69.0</v>
      </c>
      <c r="E8" s="6">
        <v>72.0</v>
      </c>
      <c r="F8" s="6">
        <v>66.0</v>
      </c>
      <c r="G8" s="6">
        <v>73.0</v>
      </c>
      <c r="H8" s="6">
        <v>280.0</v>
      </c>
      <c r="I8" s="6">
        <v>-8.0</v>
      </c>
      <c r="J8" s="12">
        <v>28.0</v>
      </c>
      <c r="K8" s="12" t="s">
        <v>290</v>
      </c>
      <c r="L8" s="12">
        <v>0.0</v>
      </c>
      <c r="M8" s="12">
        <v>0.0</v>
      </c>
      <c r="N8" s="14">
        <v>43.0</v>
      </c>
      <c r="O8" s="14">
        <v>2.0</v>
      </c>
      <c r="P8" s="15">
        <v>22.5</v>
      </c>
      <c r="Q8" s="15">
        <v>90.0</v>
      </c>
      <c r="R8" s="15" t="s">
        <v>326</v>
      </c>
      <c r="S8" s="9">
        <f t="shared" ref="S8:S9" si="1">+2</f>
        <v>2</v>
      </c>
      <c r="T8" s="6">
        <v>-4.0</v>
      </c>
      <c r="U8" s="6">
        <v>-6.0</v>
      </c>
      <c r="V8" s="6">
        <v>0.0</v>
      </c>
      <c r="W8" s="6">
        <v>19.0</v>
      </c>
      <c r="X8" s="6">
        <v>43.0</v>
      </c>
      <c r="Y8" s="6">
        <v>9.0</v>
      </c>
      <c r="Z8" s="6">
        <v>1.0</v>
      </c>
    </row>
    <row r="9">
      <c r="A9" s="6">
        <v>2015.0</v>
      </c>
      <c r="B9" s="6" t="s">
        <v>191</v>
      </c>
      <c r="C9" s="6" t="s">
        <v>77</v>
      </c>
      <c r="D9" s="6">
        <v>72.0</v>
      </c>
      <c r="E9" s="6">
        <v>68.0</v>
      </c>
      <c r="F9" s="6">
        <v>69.0</v>
      </c>
      <c r="G9" s="6">
        <v>71.0</v>
      </c>
      <c r="H9" s="6">
        <v>280.0</v>
      </c>
      <c r="I9" s="6">
        <v>-8.0</v>
      </c>
      <c r="J9" s="12">
        <v>26.0</v>
      </c>
      <c r="K9" s="12" t="s">
        <v>248</v>
      </c>
      <c r="L9" s="12">
        <v>0.0</v>
      </c>
      <c r="M9" s="12">
        <v>0.0</v>
      </c>
      <c r="N9" s="14">
        <v>40.0</v>
      </c>
      <c r="O9" s="14">
        <v>8.0</v>
      </c>
      <c r="P9" s="15">
        <v>21.3</v>
      </c>
      <c r="Q9" s="15">
        <v>85.0</v>
      </c>
      <c r="R9" s="15" t="s">
        <v>331</v>
      </c>
      <c r="S9" s="9">
        <f t="shared" si="1"/>
        <v>2</v>
      </c>
      <c r="T9" s="6">
        <v>-7.0</v>
      </c>
      <c r="U9" s="6">
        <v>-3.0</v>
      </c>
      <c r="V9" s="6">
        <v>0.0</v>
      </c>
      <c r="W9" s="6">
        <v>22.0</v>
      </c>
      <c r="X9" s="6">
        <v>39.0</v>
      </c>
      <c r="Y9" s="6">
        <v>8.0</v>
      </c>
      <c r="Z9" s="6">
        <v>3.0</v>
      </c>
    </row>
    <row r="10">
      <c r="A10" s="6">
        <v>2015.0</v>
      </c>
      <c r="B10" s="6" t="s">
        <v>148</v>
      </c>
      <c r="C10" s="6">
        <v>9.0</v>
      </c>
      <c r="D10" s="6">
        <v>72.0</v>
      </c>
      <c r="E10" s="6">
        <v>71.0</v>
      </c>
      <c r="F10" s="6">
        <v>69.0</v>
      </c>
      <c r="G10" s="6">
        <v>69.0</v>
      </c>
      <c r="H10" s="6">
        <v>281.0</v>
      </c>
      <c r="I10" s="6">
        <v>-7.0</v>
      </c>
      <c r="J10" s="12">
        <v>19.0</v>
      </c>
      <c r="K10" s="12">
        <v>69.0</v>
      </c>
      <c r="L10" s="12">
        <v>0.0</v>
      </c>
      <c r="M10" s="12">
        <v>0.0</v>
      </c>
      <c r="N10" s="14">
        <v>26.0</v>
      </c>
      <c r="O10" s="14" t="s">
        <v>300</v>
      </c>
      <c r="P10" s="15">
        <v>18.5</v>
      </c>
      <c r="Q10" s="15">
        <v>74.0</v>
      </c>
      <c r="R10" s="15">
        <v>1.0</v>
      </c>
      <c r="S10" s="9">
        <f t="shared" ref="S10:T10" si="2">+1</f>
        <v>1</v>
      </c>
      <c r="T10" s="9">
        <f t="shared" si="2"/>
        <v>1</v>
      </c>
      <c r="U10" s="6">
        <v>-9.0</v>
      </c>
      <c r="V10" s="6">
        <v>0.0</v>
      </c>
      <c r="W10" s="6">
        <v>17.0</v>
      </c>
      <c r="X10" s="6">
        <v>45.0</v>
      </c>
      <c r="Y10" s="6">
        <v>10.0</v>
      </c>
      <c r="Z10" s="6">
        <v>0.0</v>
      </c>
    </row>
    <row r="11">
      <c r="A11" s="6">
        <v>2015.0</v>
      </c>
      <c r="B11" s="6" t="s">
        <v>333</v>
      </c>
      <c r="C11" s="6" t="s">
        <v>124</v>
      </c>
      <c r="D11" s="6">
        <v>72.0</v>
      </c>
      <c r="E11" s="6">
        <v>70.0</v>
      </c>
      <c r="F11" s="6">
        <v>72.0</v>
      </c>
      <c r="G11" s="6">
        <v>68.0</v>
      </c>
      <c r="H11" s="6">
        <v>282.0</v>
      </c>
      <c r="I11" s="6">
        <v>-6.0</v>
      </c>
      <c r="J11" s="12">
        <v>39.0</v>
      </c>
      <c r="K11" s="12" t="s">
        <v>124</v>
      </c>
      <c r="L11" s="12">
        <v>0.0</v>
      </c>
      <c r="M11" s="12">
        <v>0.0</v>
      </c>
      <c r="N11" s="14">
        <v>53.0</v>
      </c>
      <c r="O11" s="14" t="s">
        <v>72</v>
      </c>
      <c r="P11" s="15">
        <v>29.5</v>
      </c>
      <c r="Q11" s="15">
        <v>118.0</v>
      </c>
      <c r="R11" s="15" t="s">
        <v>336</v>
      </c>
      <c r="S11" s="6" t="s">
        <v>127</v>
      </c>
      <c r="T11" s="6">
        <v>-3.0</v>
      </c>
      <c r="U11" s="6">
        <v>-3.0</v>
      </c>
      <c r="V11" s="6">
        <v>0.0</v>
      </c>
      <c r="W11" s="6">
        <v>13.0</v>
      </c>
      <c r="X11" s="6">
        <v>52.0</v>
      </c>
      <c r="Y11" s="6">
        <v>7.0</v>
      </c>
      <c r="Z11" s="6">
        <v>0.0</v>
      </c>
    </row>
    <row r="12">
      <c r="A12" s="6">
        <v>2015.0</v>
      </c>
      <c r="B12" s="6" t="s">
        <v>337</v>
      </c>
      <c r="C12" s="6" t="s">
        <v>124</v>
      </c>
      <c r="D12" s="6">
        <v>69.0</v>
      </c>
      <c r="E12" s="6">
        <v>74.0</v>
      </c>
      <c r="F12" s="6">
        <v>69.0</v>
      </c>
      <c r="G12" s="6">
        <v>70.0</v>
      </c>
      <c r="H12" s="6">
        <v>282.0</v>
      </c>
      <c r="I12" s="6">
        <v>-6.0</v>
      </c>
      <c r="J12" s="12">
        <v>36.0</v>
      </c>
      <c r="K12" s="12" t="s">
        <v>197</v>
      </c>
      <c r="L12" s="12">
        <v>0.0</v>
      </c>
      <c r="M12" s="12">
        <v>0.0</v>
      </c>
      <c r="N12" s="14">
        <v>44.0</v>
      </c>
      <c r="O12" s="14" t="s">
        <v>188</v>
      </c>
      <c r="P12" s="15">
        <v>26.8</v>
      </c>
      <c r="Q12" s="15">
        <v>107.0</v>
      </c>
      <c r="R12" s="15" t="s">
        <v>310</v>
      </c>
      <c r="S12" s="9">
        <f>+4</f>
        <v>4</v>
      </c>
      <c r="T12" s="6">
        <v>-3.0</v>
      </c>
      <c r="U12" s="6">
        <v>-7.0</v>
      </c>
      <c r="V12" s="6">
        <v>0.0</v>
      </c>
      <c r="W12" s="6">
        <v>17.0</v>
      </c>
      <c r="X12" s="6">
        <v>44.0</v>
      </c>
      <c r="Y12" s="6">
        <v>11.0</v>
      </c>
      <c r="Z12" s="6">
        <v>0.0</v>
      </c>
    </row>
    <row r="13">
      <c r="A13" s="6">
        <v>2015.0</v>
      </c>
      <c r="B13" s="6" t="s">
        <v>181</v>
      </c>
      <c r="C13" s="6" t="s">
        <v>164</v>
      </c>
      <c r="D13" s="6">
        <v>70.0</v>
      </c>
      <c r="E13" s="6">
        <v>72.0</v>
      </c>
      <c r="F13" s="6">
        <v>71.0</v>
      </c>
      <c r="G13" s="6">
        <v>70.0</v>
      </c>
      <c r="H13" s="6">
        <v>283.0</v>
      </c>
      <c r="I13" s="6">
        <v>-5.0</v>
      </c>
      <c r="J13" s="12">
        <v>31.0</v>
      </c>
      <c r="K13" s="12">
        <v>5.0</v>
      </c>
      <c r="L13" s="12">
        <v>0.0</v>
      </c>
      <c r="M13" s="12">
        <v>0.0</v>
      </c>
      <c r="N13" s="14">
        <v>41.0</v>
      </c>
      <c r="O13" s="14" t="s">
        <v>77</v>
      </c>
      <c r="P13" s="15">
        <v>22.5</v>
      </c>
      <c r="Q13" s="15">
        <v>90.0</v>
      </c>
      <c r="R13" s="15" t="s">
        <v>326</v>
      </c>
      <c r="S13" s="6">
        <v>-1.0</v>
      </c>
      <c r="T13" s="6">
        <v>-2.0</v>
      </c>
      <c r="U13" s="6">
        <v>-2.0</v>
      </c>
      <c r="V13" s="6">
        <v>1.0</v>
      </c>
      <c r="W13" s="6">
        <v>16.0</v>
      </c>
      <c r="X13" s="6">
        <v>46.0</v>
      </c>
      <c r="Y13" s="6">
        <v>7.0</v>
      </c>
      <c r="Z13" s="6">
        <v>2.0</v>
      </c>
    </row>
    <row r="14">
      <c r="A14" s="6">
        <v>2015.0</v>
      </c>
      <c r="B14" s="6" t="s">
        <v>271</v>
      </c>
      <c r="C14" s="6" t="s">
        <v>164</v>
      </c>
      <c r="D14" s="6">
        <v>72.0</v>
      </c>
      <c r="E14" s="6">
        <v>73.0</v>
      </c>
      <c r="F14" s="6">
        <v>69.0</v>
      </c>
      <c r="G14" s="6">
        <v>69.0</v>
      </c>
      <c r="H14" s="6">
        <v>283.0</v>
      </c>
      <c r="I14" s="6">
        <v>-5.0</v>
      </c>
      <c r="J14" s="12">
        <v>36.0</v>
      </c>
      <c r="K14" s="12" t="s">
        <v>197</v>
      </c>
      <c r="L14" s="12">
        <v>0.0</v>
      </c>
      <c r="M14" s="12">
        <v>0.0</v>
      </c>
      <c r="N14" s="14">
        <v>47.0</v>
      </c>
      <c r="O14" s="14" t="s">
        <v>227</v>
      </c>
      <c r="P14" s="15">
        <v>28.3</v>
      </c>
      <c r="Q14" s="15">
        <v>113.0</v>
      </c>
      <c r="R14" s="15" t="s">
        <v>108</v>
      </c>
      <c r="S14" s="6">
        <v>-1.0</v>
      </c>
      <c r="T14" s="9">
        <f>+4</f>
        <v>4</v>
      </c>
      <c r="U14" s="6">
        <v>-8.0</v>
      </c>
      <c r="V14" s="6">
        <v>0.0</v>
      </c>
      <c r="W14" s="6">
        <v>18.0</v>
      </c>
      <c r="X14" s="6">
        <v>41.0</v>
      </c>
      <c r="Y14" s="6">
        <v>13.0</v>
      </c>
      <c r="Z14" s="6">
        <v>0.0</v>
      </c>
    </row>
    <row r="15">
      <c r="A15" s="6">
        <v>2015.0</v>
      </c>
      <c r="B15" s="6" t="s">
        <v>106</v>
      </c>
      <c r="C15" s="6" t="s">
        <v>189</v>
      </c>
      <c r="D15" s="6">
        <v>70.0</v>
      </c>
      <c r="E15" s="6">
        <v>70.0</v>
      </c>
      <c r="F15" s="6">
        <v>72.0</v>
      </c>
      <c r="G15" s="6">
        <v>72.0</v>
      </c>
      <c r="H15" s="6">
        <v>284.0</v>
      </c>
      <c r="I15" s="6">
        <v>-4.0</v>
      </c>
      <c r="J15" s="12">
        <v>16.0</v>
      </c>
      <c r="K15" s="12" t="s">
        <v>258</v>
      </c>
      <c r="L15" s="12">
        <v>0.0</v>
      </c>
      <c r="M15" s="12">
        <v>0.0</v>
      </c>
      <c r="N15" s="14">
        <v>37.0</v>
      </c>
      <c r="O15" s="14">
        <v>15.0</v>
      </c>
      <c r="P15" s="15">
        <v>21.3</v>
      </c>
      <c r="Q15" s="15">
        <v>85.0</v>
      </c>
      <c r="R15" s="15" t="s">
        <v>331</v>
      </c>
      <c r="S15" s="9">
        <f>+1</f>
        <v>1</v>
      </c>
      <c r="T15" s="6" t="s">
        <v>127</v>
      </c>
      <c r="U15" s="6">
        <v>-5.0</v>
      </c>
      <c r="V15" s="6">
        <v>1.0</v>
      </c>
      <c r="W15" s="6">
        <v>12.0</v>
      </c>
      <c r="X15" s="6">
        <v>49.0</v>
      </c>
      <c r="Y15" s="6">
        <v>10.0</v>
      </c>
      <c r="Z15" s="6">
        <v>0.0</v>
      </c>
    </row>
    <row r="16">
      <c r="A16" s="6">
        <v>2015.0</v>
      </c>
      <c r="B16" s="6" t="s">
        <v>345</v>
      </c>
      <c r="C16" s="6" t="s">
        <v>189</v>
      </c>
      <c r="D16" s="6">
        <v>71.0</v>
      </c>
      <c r="E16" s="6">
        <v>68.0</v>
      </c>
      <c r="F16" s="6">
        <v>71.0</v>
      </c>
      <c r="G16" s="6">
        <v>74.0</v>
      </c>
      <c r="H16" s="6">
        <v>284.0</v>
      </c>
      <c r="I16" s="6">
        <v>-4.0</v>
      </c>
      <c r="J16" s="12">
        <v>26.0</v>
      </c>
      <c r="K16" s="12" t="s">
        <v>248</v>
      </c>
      <c r="L16" s="12">
        <v>0.0</v>
      </c>
      <c r="M16" s="12">
        <v>0.0</v>
      </c>
      <c r="N16" s="14">
        <v>35.0</v>
      </c>
      <c r="O16" s="14">
        <v>31.0</v>
      </c>
      <c r="P16" s="15">
        <v>20.5</v>
      </c>
      <c r="Q16" s="15">
        <v>82.0</v>
      </c>
      <c r="R16" s="15" t="s">
        <v>164</v>
      </c>
      <c r="S16" s="6" t="s">
        <v>127</v>
      </c>
      <c r="T16" s="9">
        <f>+2</f>
        <v>2</v>
      </c>
      <c r="U16" s="6">
        <v>-6.0</v>
      </c>
      <c r="V16" s="6">
        <v>2.0</v>
      </c>
      <c r="W16" s="6">
        <v>15.0</v>
      </c>
      <c r="X16" s="6">
        <v>43.0</v>
      </c>
      <c r="Y16" s="6">
        <v>10.0</v>
      </c>
      <c r="Z16" s="6">
        <v>2.0</v>
      </c>
    </row>
    <row r="17">
      <c r="A17" s="6">
        <v>2015.0</v>
      </c>
      <c r="B17" s="6" t="s">
        <v>350</v>
      </c>
      <c r="C17" s="6" t="s">
        <v>189</v>
      </c>
      <c r="D17" s="6">
        <v>75.0</v>
      </c>
      <c r="E17" s="6">
        <v>72.0</v>
      </c>
      <c r="F17" s="6">
        <v>69.0</v>
      </c>
      <c r="G17" s="6">
        <v>68.0</v>
      </c>
      <c r="H17" s="6">
        <v>284.0</v>
      </c>
      <c r="I17" s="6">
        <v>-4.0</v>
      </c>
      <c r="J17" s="12">
        <v>39.0</v>
      </c>
      <c r="K17" s="12" t="s">
        <v>124</v>
      </c>
      <c r="L17" s="12">
        <v>0.0</v>
      </c>
      <c r="M17" s="12">
        <v>0.0</v>
      </c>
      <c r="N17" s="14">
        <v>42.0</v>
      </c>
      <c r="O17" s="14" t="s">
        <v>336</v>
      </c>
      <c r="P17" s="15">
        <v>26.5</v>
      </c>
      <c r="Q17" s="15">
        <v>106.0</v>
      </c>
      <c r="R17" s="15" t="s">
        <v>77</v>
      </c>
      <c r="S17" s="9">
        <f t="shared" ref="S17:T17" si="3">+1</f>
        <v>1</v>
      </c>
      <c r="T17" s="9">
        <f t="shared" si="3"/>
        <v>1</v>
      </c>
      <c r="U17" s="6">
        <v>-6.0</v>
      </c>
      <c r="V17" s="6">
        <v>0.0</v>
      </c>
      <c r="W17" s="6">
        <v>20.0</v>
      </c>
      <c r="X17" s="6">
        <v>38.0</v>
      </c>
      <c r="Y17" s="6">
        <v>12.0</v>
      </c>
      <c r="Z17" s="6">
        <v>2.0</v>
      </c>
    </row>
    <row r="18">
      <c r="A18" s="6">
        <v>2015.0</v>
      </c>
      <c r="B18" s="6" t="s">
        <v>353</v>
      </c>
      <c r="C18" s="6" t="s">
        <v>189</v>
      </c>
      <c r="D18" s="6">
        <v>69.0</v>
      </c>
      <c r="E18" s="6">
        <v>74.0</v>
      </c>
      <c r="F18" s="6">
        <v>69.0</v>
      </c>
      <c r="G18" s="6">
        <v>72.0</v>
      </c>
      <c r="H18" s="6">
        <v>284.0</v>
      </c>
      <c r="I18" s="6">
        <v>-4.0</v>
      </c>
      <c r="J18" s="12">
        <v>29.0</v>
      </c>
      <c r="K18" s="12" t="s">
        <v>355</v>
      </c>
      <c r="L18" s="12">
        <v>0.0</v>
      </c>
      <c r="M18" s="12">
        <v>0.0</v>
      </c>
      <c r="N18" s="14">
        <v>41.0</v>
      </c>
      <c r="O18" s="14" t="s">
        <v>214</v>
      </c>
      <c r="P18" s="15">
        <v>27.0</v>
      </c>
      <c r="Q18" s="15">
        <v>108.0</v>
      </c>
      <c r="R18" s="15" t="s">
        <v>124</v>
      </c>
      <c r="S18" s="6" t="s">
        <v>127</v>
      </c>
      <c r="T18" s="9">
        <f>+2</f>
        <v>2</v>
      </c>
      <c r="U18" s="6">
        <v>-6.0</v>
      </c>
      <c r="V18" s="6">
        <v>1.0</v>
      </c>
      <c r="W18" s="6">
        <v>14.0</v>
      </c>
      <c r="X18" s="6">
        <v>45.0</v>
      </c>
      <c r="Y18" s="6">
        <v>12.0</v>
      </c>
      <c r="Z18" s="6">
        <v>0.0</v>
      </c>
    </row>
    <row r="19">
      <c r="A19" s="6">
        <v>2015.0</v>
      </c>
      <c r="B19" s="6" t="s">
        <v>352</v>
      </c>
      <c r="C19" s="6" t="s">
        <v>189</v>
      </c>
      <c r="D19" s="6">
        <v>74.0</v>
      </c>
      <c r="E19" s="6">
        <v>70.0</v>
      </c>
      <c r="F19" s="6">
        <v>69.0</v>
      </c>
      <c r="G19" s="6">
        <v>71.0</v>
      </c>
      <c r="H19" s="6">
        <v>284.0</v>
      </c>
      <c r="I19" s="6">
        <v>-4.0</v>
      </c>
      <c r="J19" s="12">
        <v>21.0</v>
      </c>
      <c r="K19" s="12" t="s">
        <v>132</v>
      </c>
      <c r="L19" s="12">
        <v>0.0</v>
      </c>
      <c r="M19" s="12">
        <v>0.0</v>
      </c>
      <c r="N19" s="14">
        <v>31.0</v>
      </c>
      <c r="O19" s="14" t="s">
        <v>133</v>
      </c>
      <c r="P19" s="15">
        <v>19.3</v>
      </c>
      <c r="Q19" s="15">
        <v>77.0</v>
      </c>
      <c r="R19" s="15" t="s">
        <v>69</v>
      </c>
      <c r="S19" s="9">
        <f t="shared" ref="S19:S20" si="4">+1</f>
        <v>1</v>
      </c>
      <c r="T19" s="6">
        <v>-2.0</v>
      </c>
      <c r="U19" s="6">
        <v>-3.0</v>
      </c>
      <c r="V19" s="6">
        <v>0.0</v>
      </c>
      <c r="W19" s="6">
        <v>19.0</v>
      </c>
      <c r="X19" s="6">
        <v>40.0</v>
      </c>
      <c r="Y19" s="6">
        <v>11.0</v>
      </c>
      <c r="Z19" s="6">
        <v>2.0</v>
      </c>
    </row>
    <row r="20">
      <c r="A20" s="6">
        <v>2015.0</v>
      </c>
      <c r="B20" s="6" t="s">
        <v>93</v>
      </c>
      <c r="C20" s="6" t="s">
        <v>189</v>
      </c>
      <c r="D20" s="6">
        <v>74.0</v>
      </c>
      <c r="E20" s="6">
        <v>68.0</v>
      </c>
      <c r="F20" s="6">
        <v>71.0</v>
      </c>
      <c r="G20" s="6">
        <v>71.0</v>
      </c>
      <c r="H20" s="6">
        <v>284.0</v>
      </c>
      <c r="I20" s="6">
        <v>-4.0</v>
      </c>
      <c r="J20" s="12">
        <v>28.0</v>
      </c>
      <c r="K20" s="12" t="s">
        <v>290</v>
      </c>
      <c r="L20" s="12">
        <v>0.0</v>
      </c>
      <c r="M20" s="12">
        <v>0.0</v>
      </c>
      <c r="N20" s="14">
        <v>44.0</v>
      </c>
      <c r="O20" s="14">
        <v>1.0</v>
      </c>
      <c r="P20" s="15">
        <v>23.8</v>
      </c>
      <c r="Q20" s="15">
        <v>95.0</v>
      </c>
      <c r="R20" s="15">
        <v>75.0</v>
      </c>
      <c r="S20" s="9">
        <f t="shared" si="4"/>
        <v>1</v>
      </c>
      <c r="T20" s="6" t="s">
        <v>127</v>
      </c>
      <c r="U20" s="6">
        <v>-5.0</v>
      </c>
      <c r="V20" s="6">
        <v>1.0</v>
      </c>
      <c r="W20" s="6">
        <v>19.0</v>
      </c>
      <c r="X20" s="6">
        <v>37.0</v>
      </c>
      <c r="Y20" s="6">
        <v>13.0</v>
      </c>
      <c r="Z20" s="6">
        <v>2.0</v>
      </c>
    </row>
    <row r="21">
      <c r="A21" s="6">
        <v>2015.0</v>
      </c>
      <c r="B21" s="6" t="s">
        <v>114</v>
      </c>
      <c r="C21" s="6" t="s">
        <v>338</v>
      </c>
      <c r="D21" s="6">
        <v>70.0</v>
      </c>
      <c r="E21" s="6">
        <v>73.0</v>
      </c>
      <c r="F21" s="6">
        <v>69.0</v>
      </c>
      <c r="G21" s="6">
        <v>73.0</v>
      </c>
      <c r="H21" s="6">
        <v>285.0</v>
      </c>
      <c r="I21" s="6">
        <v>-3.0</v>
      </c>
      <c r="J21" s="12">
        <v>30.0</v>
      </c>
      <c r="K21" s="12" t="s">
        <v>105</v>
      </c>
      <c r="L21" s="12">
        <v>0.0</v>
      </c>
      <c r="M21" s="12">
        <v>0.0</v>
      </c>
      <c r="N21" s="14">
        <v>42.0</v>
      </c>
      <c r="O21" s="14" t="s">
        <v>336</v>
      </c>
      <c r="P21" s="15">
        <v>28.0</v>
      </c>
      <c r="Q21" s="15">
        <v>112.0</v>
      </c>
      <c r="R21" s="15" t="s">
        <v>312</v>
      </c>
      <c r="S21" s="9">
        <f>+3</f>
        <v>3</v>
      </c>
      <c r="T21" s="9">
        <f>+2</f>
        <v>2</v>
      </c>
      <c r="U21" s="6">
        <v>-8.0</v>
      </c>
      <c r="V21" s="6">
        <v>1.0</v>
      </c>
      <c r="W21" s="6">
        <v>13.0</v>
      </c>
      <c r="X21" s="6">
        <v>46.0</v>
      </c>
      <c r="Y21" s="6">
        <v>12.0</v>
      </c>
      <c r="Z21" s="6">
        <v>0.0</v>
      </c>
    </row>
    <row r="22">
      <c r="A22" s="6">
        <v>2015.0</v>
      </c>
      <c r="B22" s="6" t="s">
        <v>180</v>
      </c>
      <c r="C22" s="6" t="s">
        <v>338</v>
      </c>
      <c r="D22" s="6">
        <v>71.0</v>
      </c>
      <c r="E22" s="6">
        <v>68.0</v>
      </c>
      <c r="F22" s="6">
        <v>79.0</v>
      </c>
      <c r="G22" s="6">
        <v>67.0</v>
      </c>
      <c r="H22" s="6">
        <v>285.0</v>
      </c>
      <c r="I22" s="6">
        <v>-3.0</v>
      </c>
      <c r="J22" s="12">
        <v>41.0</v>
      </c>
      <c r="K22" s="12" t="s">
        <v>77</v>
      </c>
      <c r="L22" s="12">
        <v>0.0</v>
      </c>
      <c r="M22" s="12">
        <v>0.0</v>
      </c>
      <c r="N22" s="14">
        <v>45.0</v>
      </c>
      <c r="O22" s="14" t="s">
        <v>276</v>
      </c>
      <c r="P22" s="15">
        <v>27.5</v>
      </c>
      <c r="Q22" s="15">
        <v>110.0</v>
      </c>
      <c r="R22" s="15" t="s">
        <v>189</v>
      </c>
      <c r="S22" s="9">
        <f>+2</f>
        <v>2</v>
      </c>
      <c r="T22" s="6">
        <v>-2.0</v>
      </c>
      <c r="U22" s="6">
        <v>-3.0</v>
      </c>
      <c r="V22" s="6">
        <v>2.0</v>
      </c>
      <c r="W22" s="6">
        <v>15.0</v>
      </c>
      <c r="X22" s="6">
        <v>42.0</v>
      </c>
      <c r="Y22" s="6">
        <v>10.0</v>
      </c>
      <c r="Z22" s="6">
        <v>3.0</v>
      </c>
    </row>
    <row r="23">
      <c r="A23" s="6">
        <v>2015.0</v>
      </c>
      <c r="B23" s="6" t="s">
        <v>365</v>
      </c>
      <c r="C23" s="6" t="s">
        <v>312</v>
      </c>
      <c r="D23" s="6">
        <v>74.0</v>
      </c>
      <c r="E23" s="6">
        <v>72.0</v>
      </c>
      <c r="F23" s="6">
        <v>72.0</v>
      </c>
      <c r="G23" s="6">
        <v>68.0</v>
      </c>
      <c r="H23" s="6">
        <v>286.0</v>
      </c>
      <c r="I23" s="6">
        <v>-2.0</v>
      </c>
      <c r="J23" s="12">
        <v>26.0</v>
      </c>
      <c r="K23" s="12" t="s">
        <v>248</v>
      </c>
      <c r="L23" s="12">
        <v>0.0</v>
      </c>
      <c r="M23" s="12">
        <v>0.0</v>
      </c>
      <c r="N23" s="14">
        <v>36.0</v>
      </c>
      <c r="O23" s="14" t="s">
        <v>172</v>
      </c>
      <c r="P23" s="15">
        <v>21.8</v>
      </c>
      <c r="Q23" s="15">
        <v>87.0</v>
      </c>
      <c r="R23" s="15" t="s">
        <v>344</v>
      </c>
      <c r="S23" s="9">
        <f>+4</f>
        <v>4</v>
      </c>
      <c r="T23" s="9">
        <f>+1</f>
        <v>1</v>
      </c>
      <c r="U23" s="6">
        <v>-7.0</v>
      </c>
      <c r="V23" s="6">
        <v>0.0</v>
      </c>
      <c r="W23" s="6">
        <v>16.0</v>
      </c>
      <c r="X23" s="6">
        <v>42.0</v>
      </c>
      <c r="Y23" s="6">
        <v>14.0</v>
      </c>
      <c r="Z23" s="6">
        <v>0.0</v>
      </c>
    </row>
    <row r="24">
      <c r="A24" s="6">
        <v>2015.0</v>
      </c>
      <c r="B24" s="6" t="s">
        <v>66</v>
      </c>
      <c r="C24" s="6" t="s">
        <v>312</v>
      </c>
      <c r="D24" s="6">
        <v>71.0</v>
      </c>
      <c r="E24" s="6">
        <v>73.0</v>
      </c>
      <c r="F24" s="6">
        <v>71.0</v>
      </c>
      <c r="G24" s="6">
        <v>71.0</v>
      </c>
      <c r="H24" s="6">
        <v>286.0</v>
      </c>
      <c r="I24" s="6">
        <v>-2.0</v>
      </c>
      <c r="J24" s="12">
        <v>16.0</v>
      </c>
      <c r="K24" s="12" t="s">
        <v>258</v>
      </c>
      <c r="L24" s="12">
        <v>0.0</v>
      </c>
      <c r="M24" s="12">
        <v>0.0</v>
      </c>
      <c r="N24" s="14">
        <v>39.0</v>
      </c>
      <c r="O24" s="14">
        <v>12.0</v>
      </c>
      <c r="P24" s="15">
        <v>22.8</v>
      </c>
      <c r="Q24" s="15">
        <v>91.0</v>
      </c>
      <c r="R24" s="15">
        <v>62.0</v>
      </c>
      <c r="S24" s="6" t="s">
        <v>127</v>
      </c>
      <c r="T24" s="9">
        <f>+2</f>
        <v>2</v>
      </c>
      <c r="U24" s="6">
        <v>-4.0</v>
      </c>
      <c r="V24" s="6">
        <v>0.0</v>
      </c>
      <c r="W24" s="6">
        <v>10.0</v>
      </c>
      <c r="X24" s="6">
        <v>54.0</v>
      </c>
      <c r="Y24" s="6">
        <v>8.0</v>
      </c>
      <c r="Z24" s="6">
        <v>0.0</v>
      </c>
    </row>
    <row r="25">
      <c r="A25" s="6">
        <v>2015.0</v>
      </c>
      <c r="B25" s="6" t="s">
        <v>367</v>
      </c>
      <c r="C25" s="6" t="s">
        <v>368</v>
      </c>
      <c r="D25" s="6">
        <v>72.0</v>
      </c>
      <c r="E25" s="6">
        <v>72.0</v>
      </c>
      <c r="F25" s="6">
        <v>71.0</v>
      </c>
      <c r="G25" s="6">
        <v>72.0</v>
      </c>
      <c r="H25" s="6">
        <v>287.0</v>
      </c>
      <c r="I25" s="6">
        <v>-1.0</v>
      </c>
      <c r="J25" s="12">
        <v>33.0</v>
      </c>
      <c r="K25" s="12" t="s">
        <v>289</v>
      </c>
      <c r="L25" s="12">
        <v>0.0</v>
      </c>
      <c r="M25" s="12">
        <v>0.0</v>
      </c>
      <c r="N25" s="14">
        <v>53.0</v>
      </c>
      <c r="O25" s="14" t="s">
        <v>72</v>
      </c>
      <c r="P25" s="15">
        <v>31.5</v>
      </c>
      <c r="Q25" s="15">
        <v>126.0</v>
      </c>
      <c r="R25" s="15" t="s">
        <v>286</v>
      </c>
      <c r="S25" s="9">
        <f>+4</f>
        <v>4</v>
      </c>
      <c r="T25" s="9">
        <f>+1</f>
        <v>1</v>
      </c>
      <c r="U25" s="6">
        <v>-6.0</v>
      </c>
      <c r="V25" s="6">
        <v>1.0</v>
      </c>
      <c r="W25" s="6">
        <v>12.0</v>
      </c>
      <c r="X25" s="6">
        <v>47.0</v>
      </c>
      <c r="Y25" s="6">
        <v>11.0</v>
      </c>
      <c r="Z25" s="6">
        <v>1.0</v>
      </c>
    </row>
    <row r="26">
      <c r="A26" s="6">
        <v>2015.0</v>
      </c>
      <c r="B26" s="6" t="s">
        <v>85</v>
      </c>
      <c r="C26" s="6" t="s">
        <v>368</v>
      </c>
      <c r="D26" s="6">
        <v>70.0</v>
      </c>
      <c r="E26" s="6">
        <v>71.0</v>
      </c>
      <c r="F26" s="6">
        <v>81.0</v>
      </c>
      <c r="G26" s="6">
        <v>65.0</v>
      </c>
      <c r="H26" s="6">
        <v>287.0</v>
      </c>
      <c r="I26" s="6">
        <v>-1.0</v>
      </c>
      <c r="J26" s="12">
        <v>42.0</v>
      </c>
      <c r="K26" s="12">
        <v>4.0</v>
      </c>
      <c r="L26" s="12">
        <v>0.0</v>
      </c>
      <c r="M26" s="12">
        <v>0.0</v>
      </c>
      <c r="N26" s="14">
        <v>56.0</v>
      </c>
      <c r="O26" s="14" t="s">
        <v>69</v>
      </c>
      <c r="P26" s="15">
        <v>31.8</v>
      </c>
      <c r="Q26" s="15">
        <v>127.0</v>
      </c>
      <c r="R26" s="15">
        <v>76.0</v>
      </c>
      <c r="S26" s="6" t="s">
        <v>127</v>
      </c>
      <c r="T26" s="6">
        <v>-2.0</v>
      </c>
      <c r="U26" s="9">
        <f>+1</f>
        <v>1</v>
      </c>
      <c r="V26" s="6">
        <v>0.0</v>
      </c>
      <c r="W26" s="6">
        <v>18.0</v>
      </c>
      <c r="X26" s="6">
        <v>41.0</v>
      </c>
      <c r="Y26" s="6">
        <v>9.0</v>
      </c>
      <c r="Z26" s="6">
        <v>4.0</v>
      </c>
    </row>
    <row r="27">
      <c r="A27" s="6">
        <v>2015.0</v>
      </c>
      <c r="B27" s="6" t="s">
        <v>346</v>
      </c>
      <c r="C27" s="6" t="s">
        <v>368</v>
      </c>
      <c r="D27" s="6">
        <v>71.0</v>
      </c>
      <c r="E27" s="6">
        <v>77.0</v>
      </c>
      <c r="F27" s="6">
        <v>68.0</v>
      </c>
      <c r="G27" s="6">
        <v>71.0</v>
      </c>
      <c r="H27" s="6">
        <v>287.0</v>
      </c>
      <c r="I27" s="6">
        <v>-1.0</v>
      </c>
      <c r="J27" s="12">
        <v>34.0</v>
      </c>
      <c r="K27" s="12" t="s">
        <v>87</v>
      </c>
      <c r="L27" s="12">
        <v>0.0</v>
      </c>
      <c r="M27" s="12">
        <v>0.0</v>
      </c>
      <c r="N27" s="14">
        <v>44.0</v>
      </c>
      <c r="O27" s="14" t="s">
        <v>188</v>
      </c>
      <c r="P27" s="15">
        <v>27.5</v>
      </c>
      <c r="Q27" s="15">
        <v>110.0</v>
      </c>
      <c r="R27" s="15" t="s">
        <v>189</v>
      </c>
      <c r="S27" s="9">
        <f>+1</f>
        <v>1</v>
      </c>
      <c r="T27" s="9">
        <f>+8</f>
        <v>8</v>
      </c>
      <c r="U27" s="6">
        <v>-10.0</v>
      </c>
      <c r="V27" s="6">
        <v>1.0</v>
      </c>
      <c r="W27" s="6">
        <v>17.0</v>
      </c>
      <c r="X27" s="6">
        <v>39.0</v>
      </c>
      <c r="Y27" s="6">
        <v>13.0</v>
      </c>
      <c r="Z27" s="6">
        <v>2.0</v>
      </c>
    </row>
    <row r="28">
      <c r="A28" s="6">
        <v>2015.0</v>
      </c>
      <c r="B28" s="6" t="s">
        <v>262</v>
      </c>
      <c r="C28" s="6" t="s">
        <v>368</v>
      </c>
      <c r="D28" s="6">
        <v>69.0</v>
      </c>
      <c r="E28" s="6">
        <v>75.0</v>
      </c>
      <c r="F28" s="6">
        <v>74.0</v>
      </c>
      <c r="G28" s="6">
        <v>69.0</v>
      </c>
      <c r="H28" s="6">
        <v>287.0</v>
      </c>
      <c r="I28" s="6">
        <v>-1.0</v>
      </c>
      <c r="J28" s="12">
        <v>39.0</v>
      </c>
      <c r="K28" s="12" t="s">
        <v>124</v>
      </c>
      <c r="L28" s="12">
        <v>0.0</v>
      </c>
      <c r="M28" s="12">
        <v>0.0</v>
      </c>
      <c r="N28" s="14">
        <v>51.0</v>
      </c>
      <c r="O28" s="14" t="s">
        <v>167</v>
      </c>
      <c r="P28" s="15">
        <v>30.5</v>
      </c>
      <c r="Q28" s="15">
        <v>122.0</v>
      </c>
      <c r="R28" s="15" t="s">
        <v>142</v>
      </c>
      <c r="S28" s="6">
        <v>-1.0</v>
      </c>
      <c r="T28" s="6" t="s">
        <v>127</v>
      </c>
      <c r="U28" s="6" t="s">
        <v>127</v>
      </c>
      <c r="V28" s="6">
        <v>0.0</v>
      </c>
      <c r="W28" s="6">
        <v>13.0</v>
      </c>
      <c r="X28" s="6">
        <v>49.0</v>
      </c>
      <c r="Y28" s="6">
        <v>8.0</v>
      </c>
      <c r="Z28" s="6">
        <v>2.0</v>
      </c>
    </row>
    <row r="29">
      <c r="A29" s="6">
        <v>2015.0</v>
      </c>
      <c r="B29" s="6" t="s">
        <v>97</v>
      </c>
      <c r="C29" s="6" t="s">
        <v>374</v>
      </c>
      <c r="D29" s="6">
        <v>74.0</v>
      </c>
      <c r="E29" s="6">
        <v>72.0</v>
      </c>
      <c r="F29" s="6">
        <v>73.0</v>
      </c>
      <c r="G29" s="6">
        <v>69.0</v>
      </c>
      <c r="H29" s="6">
        <v>288.0</v>
      </c>
      <c r="I29" s="6" t="s">
        <v>127</v>
      </c>
      <c r="J29" s="12">
        <v>30.0</v>
      </c>
      <c r="K29" s="12" t="s">
        <v>105</v>
      </c>
      <c r="L29" s="12">
        <v>0.0</v>
      </c>
      <c r="M29" s="12">
        <v>0.0</v>
      </c>
      <c r="N29" s="14">
        <v>48.0</v>
      </c>
      <c r="O29" s="14" t="s">
        <v>172</v>
      </c>
      <c r="P29" s="15">
        <v>29.8</v>
      </c>
      <c r="Q29" s="15">
        <v>119.0</v>
      </c>
      <c r="R29" s="15" t="s">
        <v>193</v>
      </c>
      <c r="S29" s="9">
        <f>+1</f>
        <v>1</v>
      </c>
      <c r="T29" s="9">
        <f>+3</f>
        <v>3</v>
      </c>
      <c r="U29" s="6">
        <v>-4.0</v>
      </c>
      <c r="V29" s="6">
        <v>0.0</v>
      </c>
      <c r="W29" s="6">
        <v>13.0</v>
      </c>
      <c r="X29" s="6">
        <v>47.0</v>
      </c>
      <c r="Y29" s="6">
        <v>11.0</v>
      </c>
      <c r="Z29" s="6">
        <v>1.0</v>
      </c>
    </row>
    <row r="30">
      <c r="A30" s="6">
        <v>2015.0</v>
      </c>
      <c r="B30" s="6" t="s">
        <v>177</v>
      </c>
      <c r="C30" s="6" t="s">
        <v>374</v>
      </c>
      <c r="D30" s="6">
        <v>74.0</v>
      </c>
      <c r="E30" s="6">
        <v>68.0</v>
      </c>
      <c r="F30" s="6">
        <v>71.0</v>
      </c>
      <c r="G30" s="6">
        <v>75.0</v>
      </c>
      <c r="H30" s="6">
        <v>288.0</v>
      </c>
      <c r="I30" s="6" t="s">
        <v>127</v>
      </c>
      <c r="J30" s="12">
        <v>19.0</v>
      </c>
      <c r="K30" s="12" t="s">
        <v>167</v>
      </c>
      <c r="L30" s="12">
        <v>0.0</v>
      </c>
      <c r="M30" s="12">
        <v>0.0</v>
      </c>
      <c r="N30" s="14">
        <v>28.0</v>
      </c>
      <c r="O30" s="14" t="s">
        <v>69</v>
      </c>
      <c r="P30" s="15">
        <v>14.8</v>
      </c>
      <c r="Q30" s="15">
        <v>59.0</v>
      </c>
      <c r="R30" s="15" t="s">
        <v>336</v>
      </c>
      <c r="S30" s="9">
        <f>+6</f>
        <v>6</v>
      </c>
      <c r="T30" s="6" t="s">
        <v>127</v>
      </c>
      <c r="U30" s="6">
        <v>-6.0</v>
      </c>
      <c r="V30" s="6">
        <v>1.0</v>
      </c>
      <c r="W30" s="6">
        <v>12.0</v>
      </c>
      <c r="X30" s="6">
        <v>46.0</v>
      </c>
      <c r="Y30" s="6">
        <v>12.0</v>
      </c>
      <c r="Z30" s="6">
        <v>1.0</v>
      </c>
    </row>
    <row r="31">
      <c r="A31" s="6">
        <v>2015.0</v>
      </c>
      <c r="B31" s="6" t="s">
        <v>192</v>
      </c>
      <c r="C31" s="6" t="s">
        <v>374</v>
      </c>
      <c r="D31" s="6">
        <v>74.0</v>
      </c>
      <c r="E31" s="6">
        <v>71.0</v>
      </c>
      <c r="F31" s="6">
        <v>72.0</v>
      </c>
      <c r="G31" s="6">
        <v>71.0</v>
      </c>
      <c r="H31" s="6">
        <v>288.0</v>
      </c>
      <c r="I31" s="6" t="s">
        <v>127</v>
      </c>
      <c r="J31" s="12">
        <v>35.0</v>
      </c>
      <c r="K31" s="12" t="s">
        <v>227</v>
      </c>
      <c r="L31" s="12">
        <v>0.0</v>
      </c>
      <c r="M31" s="12">
        <v>0.0</v>
      </c>
      <c r="N31" s="14">
        <v>43.0</v>
      </c>
      <c r="O31" s="14" t="s">
        <v>378</v>
      </c>
      <c r="P31" s="15">
        <v>28.3</v>
      </c>
      <c r="Q31" s="15">
        <v>113.0</v>
      </c>
      <c r="R31" s="15" t="s">
        <v>108</v>
      </c>
      <c r="S31" s="9">
        <f>+4</f>
        <v>4</v>
      </c>
      <c r="T31" s="6" t="s">
        <v>127</v>
      </c>
      <c r="U31" s="6">
        <v>-4.0</v>
      </c>
      <c r="V31" s="6">
        <v>0.0</v>
      </c>
      <c r="W31" s="6">
        <v>16.0</v>
      </c>
      <c r="X31" s="6">
        <v>41.0</v>
      </c>
      <c r="Y31" s="6">
        <v>14.0</v>
      </c>
      <c r="Z31" s="6">
        <v>1.0</v>
      </c>
    </row>
    <row r="32">
      <c r="A32" s="6">
        <v>2015.0</v>
      </c>
      <c r="B32" s="6" t="s">
        <v>200</v>
      </c>
      <c r="C32" s="6" t="s">
        <v>374</v>
      </c>
      <c r="D32" s="6">
        <v>70.0</v>
      </c>
      <c r="E32" s="6">
        <v>71.0</v>
      </c>
      <c r="F32" s="6">
        <v>73.0</v>
      </c>
      <c r="G32" s="6">
        <v>74.0</v>
      </c>
      <c r="H32" s="6">
        <v>288.0</v>
      </c>
      <c r="I32" s="6" t="s">
        <v>127</v>
      </c>
      <c r="J32" s="12">
        <v>26.0</v>
      </c>
      <c r="K32" s="12" t="s">
        <v>356</v>
      </c>
      <c r="L32" s="12">
        <v>0.0</v>
      </c>
      <c r="M32" s="12">
        <v>0.0</v>
      </c>
      <c r="N32" s="14">
        <v>37.0</v>
      </c>
      <c r="O32" s="14" t="s">
        <v>295</v>
      </c>
      <c r="P32" s="15">
        <v>26.5</v>
      </c>
      <c r="Q32" s="15">
        <v>106.0</v>
      </c>
      <c r="R32" s="15" t="s">
        <v>77</v>
      </c>
      <c r="S32" s="9">
        <f>+2</f>
        <v>2</v>
      </c>
      <c r="T32" s="9">
        <f>+5</f>
        <v>5</v>
      </c>
      <c r="U32" s="6">
        <v>-7.0</v>
      </c>
      <c r="V32" s="6">
        <v>0.0</v>
      </c>
      <c r="W32" s="6">
        <v>14.0</v>
      </c>
      <c r="X32" s="6">
        <v>46.0</v>
      </c>
      <c r="Y32" s="6">
        <v>10.0</v>
      </c>
      <c r="Z32" s="6">
        <v>2.0</v>
      </c>
    </row>
    <row r="33">
      <c r="A33" s="6">
        <v>2015.0</v>
      </c>
      <c r="B33" s="6" t="s">
        <v>228</v>
      </c>
      <c r="C33" s="6" t="s">
        <v>374</v>
      </c>
      <c r="D33" s="6">
        <v>77.0</v>
      </c>
      <c r="E33" s="6">
        <v>71.0</v>
      </c>
      <c r="F33" s="6">
        <v>69.0</v>
      </c>
      <c r="G33" s="6">
        <v>71.0</v>
      </c>
      <c r="H33" s="6">
        <v>288.0</v>
      </c>
      <c r="I33" s="6" t="s">
        <v>127</v>
      </c>
      <c r="J33" s="12">
        <v>33.0</v>
      </c>
      <c r="K33" s="12" t="s">
        <v>289</v>
      </c>
      <c r="L33" s="12">
        <v>0.0</v>
      </c>
      <c r="M33" s="12">
        <v>0.0</v>
      </c>
      <c r="N33" s="14">
        <v>49.0</v>
      </c>
      <c r="O33" s="14" t="s">
        <v>290</v>
      </c>
      <c r="P33" s="15">
        <v>29.0</v>
      </c>
      <c r="Q33" s="15">
        <v>116.0</v>
      </c>
      <c r="R33" s="15" t="s">
        <v>344</v>
      </c>
      <c r="S33" s="9">
        <f t="shared" ref="S33:T33" si="5">+3</f>
        <v>3</v>
      </c>
      <c r="T33" s="9">
        <f t="shared" si="5"/>
        <v>3</v>
      </c>
      <c r="U33" s="6">
        <v>-6.0</v>
      </c>
      <c r="V33" s="6">
        <v>1.0</v>
      </c>
      <c r="W33" s="6">
        <v>17.0</v>
      </c>
      <c r="X33" s="6">
        <v>40.0</v>
      </c>
      <c r="Y33" s="6">
        <v>10.0</v>
      </c>
      <c r="Z33" s="6">
        <v>4.0</v>
      </c>
    </row>
    <row r="34">
      <c r="A34" s="6">
        <v>2015.0</v>
      </c>
      <c r="B34" s="6" t="s">
        <v>306</v>
      </c>
      <c r="C34" s="6" t="s">
        <v>374</v>
      </c>
      <c r="D34" s="6">
        <v>74.0</v>
      </c>
      <c r="E34" s="6">
        <v>70.0</v>
      </c>
      <c r="F34" s="6">
        <v>74.0</v>
      </c>
      <c r="G34" s="6">
        <v>70.0</v>
      </c>
      <c r="H34" s="6">
        <v>288.0</v>
      </c>
      <c r="I34" s="6" t="s">
        <v>127</v>
      </c>
      <c r="J34" s="12">
        <v>38.0</v>
      </c>
      <c r="K34" s="12" t="s">
        <v>167</v>
      </c>
      <c r="L34" s="12">
        <v>0.0</v>
      </c>
      <c r="M34" s="12">
        <v>0.0</v>
      </c>
      <c r="N34" s="14">
        <v>46.0</v>
      </c>
      <c r="O34" s="14" t="s">
        <v>383</v>
      </c>
      <c r="P34" s="15">
        <v>29.3</v>
      </c>
      <c r="Q34" s="15">
        <v>117.0</v>
      </c>
      <c r="R34" s="15" t="s">
        <v>314</v>
      </c>
      <c r="S34" s="9">
        <f t="shared" ref="S34:T34" si="6">+2</f>
        <v>2</v>
      </c>
      <c r="T34" s="9">
        <f t="shared" si="6"/>
        <v>2</v>
      </c>
      <c r="U34" s="6">
        <v>-4.0</v>
      </c>
      <c r="V34" s="6">
        <v>0.0</v>
      </c>
      <c r="W34" s="6">
        <v>15.0</v>
      </c>
      <c r="X34" s="6">
        <v>45.0</v>
      </c>
      <c r="Y34" s="6">
        <v>9.0</v>
      </c>
      <c r="Z34" s="6">
        <v>3.0</v>
      </c>
    </row>
    <row r="35">
      <c r="A35" s="6">
        <v>2015.0</v>
      </c>
      <c r="B35" s="6" t="s">
        <v>203</v>
      </c>
      <c r="C35" s="6">
        <v>34.0</v>
      </c>
      <c r="D35" s="6">
        <v>78.0</v>
      </c>
      <c r="E35" s="6">
        <v>69.0</v>
      </c>
      <c r="F35" s="6">
        <v>74.0</v>
      </c>
      <c r="G35" s="6">
        <v>68.0</v>
      </c>
      <c r="H35" s="6">
        <v>289.0</v>
      </c>
      <c r="I35" s="9">
        <f>+1</f>
        <v>1</v>
      </c>
      <c r="J35" s="12">
        <v>37.0</v>
      </c>
      <c r="K35" s="12" t="s">
        <v>115</v>
      </c>
      <c r="L35" s="12">
        <v>0.0</v>
      </c>
      <c r="M35" s="12">
        <v>0.0</v>
      </c>
      <c r="N35" s="14">
        <v>48.0</v>
      </c>
      <c r="O35" s="14" t="s">
        <v>172</v>
      </c>
      <c r="P35" s="15">
        <v>29.0</v>
      </c>
      <c r="Q35" s="15">
        <v>116.0</v>
      </c>
      <c r="R35" s="15" t="s">
        <v>344</v>
      </c>
      <c r="S35" s="9">
        <f>+3</f>
        <v>3</v>
      </c>
      <c r="T35" s="9">
        <f>+1</f>
        <v>1</v>
      </c>
      <c r="U35" s="6">
        <v>-3.0</v>
      </c>
      <c r="V35" s="6">
        <v>1.0</v>
      </c>
      <c r="W35" s="6">
        <v>16.0</v>
      </c>
      <c r="X35" s="6">
        <v>39.0</v>
      </c>
      <c r="Y35" s="6">
        <v>13.0</v>
      </c>
      <c r="Z35" s="6">
        <v>3.0</v>
      </c>
    </row>
    <row r="36">
      <c r="A36" s="6">
        <v>2015.0</v>
      </c>
      <c r="B36" s="6" t="s">
        <v>385</v>
      </c>
      <c r="C36" s="6" t="s">
        <v>276</v>
      </c>
      <c r="D36" s="6">
        <v>73.0</v>
      </c>
      <c r="E36" s="6">
        <v>73.0</v>
      </c>
      <c r="F36" s="6">
        <v>72.0</v>
      </c>
      <c r="G36" s="6">
        <v>72.0</v>
      </c>
      <c r="H36" s="6">
        <v>290.0</v>
      </c>
      <c r="I36" s="9">
        <f t="shared" ref="I36:I41" si="7">+2</f>
        <v>2</v>
      </c>
      <c r="J36" s="12">
        <v>40.0</v>
      </c>
      <c r="K36" s="12" t="s">
        <v>310</v>
      </c>
      <c r="L36" s="12">
        <v>0.0</v>
      </c>
      <c r="M36" s="12">
        <v>0.0</v>
      </c>
      <c r="N36" s="14">
        <v>44.0</v>
      </c>
      <c r="O36" s="14" t="s">
        <v>188</v>
      </c>
      <c r="P36" s="15">
        <v>28.8</v>
      </c>
      <c r="Q36" s="15">
        <v>115.0</v>
      </c>
      <c r="R36" s="15">
        <v>36.0</v>
      </c>
      <c r="S36" s="9">
        <f>+4</f>
        <v>4</v>
      </c>
      <c r="T36" s="9">
        <f>+5</f>
        <v>5</v>
      </c>
      <c r="U36" s="6">
        <v>-7.0</v>
      </c>
      <c r="V36" s="6">
        <v>0.0</v>
      </c>
      <c r="W36" s="6">
        <v>12.0</v>
      </c>
      <c r="X36" s="6">
        <v>47.0</v>
      </c>
      <c r="Y36" s="6">
        <v>12.0</v>
      </c>
      <c r="Z36" s="6">
        <v>1.0</v>
      </c>
    </row>
    <row r="37">
      <c r="A37" s="6">
        <v>2015.0</v>
      </c>
      <c r="B37" s="6" t="s">
        <v>252</v>
      </c>
      <c r="C37" s="6" t="s">
        <v>276</v>
      </c>
      <c r="D37" s="6">
        <v>73.0</v>
      </c>
      <c r="E37" s="6">
        <v>69.0</v>
      </c>
      <c r="F37" s="6">
        <v>75.0</v>
      </c>
      <c r="G37" s="6">
        <v>73.0</v>
      </c>
      <c r="H37" s="6">
        <v>290.0</v>
      </c>
      <c r="I37" s="9">
        <f t="shared" si="7"/>
        <v>2</v>
      </c>
      <c r="J37" s="12">
        <v>27.0</v>
      </c>
      <c r="K37" s="12">
        <v>63.0</v>
      </c>
      <c r="L37" s="12">
        <v>0.0</v>
      </c>
      <c r="M37" s="12">
        <v>0.0</v>
      </c>
      <c r="N37" s="14">
        <v>47.0</v>
      </c>
      <c r="O37" s="14" t="s">
        <v>227</v>
      </c>
      <c r="P37" s="15">
        <v>29.0</v>
      </c>
      <c r="Q37" s="15">
        <v>116.0</v>
      </c>
      <c r="R37" s="15" t="s">
        <v>344</v>
      </c>
      <c r="S37" s="6">
        <v>-1.0</v>
      </c>
      <c r="T37" s="9">
        <f>+8</f>
        <v>8</v>
      </c>
      <c r="U37" s="6">
        <v>-5.0</v>
      </c>
      <c r="V37" s="6">
        <v>1.0</v>
      </c>
      <c r="W37" s="6">
        <v>12.0</v>
      </c>
      <c r="X37" s="6">
        <v>47.0</v>
      </c>
      <c r="Y37" s="6">
        <v>10.0</v>
      </c>
      <c r="Z37" s="6">
        <v>2.0</v>
      </c>
    </row>
    <row r="38">
      <c r="A38" s="6">
        <v>2015.0</v>
      </c>
      <c r="B38" s="6" t="s">
        <v>382</v>
      </c>
      <c r="C38" s="6" t="s">
        <v>276</v>
      </c>
      <c r="D38" s="6">
        <v>75.0</v>
      </c>
      <c r="E38" s="6">
        <v>72.0</v>
      </c>
      <c r="F38" s="6">
        <v>69.0</v>
      </c>
      <c r="G38" s="6">
        <v>74.0</v>
      </c>
      <c r="H38" s="6">
        <v>290.0</v>
      </c>
      <c r="I38" s="9">
        <f t="shared" si="7"/>
        <v>2</v>
      </c>
      <c r="J38" s="12">
        <v>31.0</v>
      </c>
      <c r="K38" s="12" t="s">
        <v>336</v>
      </c>
      <c r="L38" s="12">
        <v>0.0</v>
      </c>
      <c r="M38" s="12">
        <v>0.0</v>
      </c>
      <c r="N38" s="14">
        <v>42.0</v>
      </c>
      <c r="O38" s="14" t="s">
        <v>336</v>
      </c>
      <c r="P38" s="15">
        <v>27.5</v>
      </c>
      <c r="Q38" s="15">
        <v>110.0</v>
      </c>
      <c r="R38" s="15" t="s">
        <v>189</v>
      </c>
      <c r="S38" s="9">
        <f>+7</f>
        <v>7</v>
      </c>
      <c r="T38" s="6" t="s">
        <v>127</v>
      </c>
      <c r="U38" s="6">
        <v>-5.0</v>
      </c>
      <c r="V38" s="6">
        <v>0.0</v>
      </c>
      <c r="W38" s="6">
        <v>16.0</v>
      </c>
      <c r="X38" s="6">
        <v>40.0</v>
      </c>
      <c r="Y38" s="6">
        <v>14.0</v>
      </c>
      <c r="Z38" s="6">
        <v>2.0</v>
      </c>
    </row>
    <row r="39">
      <c r="A39" s="6">
        <v>2015.0</v>
      </c>
      <c r="B39" s="6" t="s">
        <v>95</v>
      </c>
      <c r="C39" s="6" t="s">
        <v>276</v>
      </c>
      <c r="D39" s="6">
        <v>70.0</v>
      </c>
      <c r="E39" s="6">
        <v>74.0</v>
      </c>
      <c r="F39" s="6">
        <v>72.0</v>
      </c>
      <c r="G39" s="6">
        <v>74.0</v>
      </c>
      <c r="H39" s="6">
        <v>290.0</v>
      </c>
      <c r="I39" s="9">
        <f t="shared" si="7"/>
        <v>2</v>
      </c>
      <c r="J39" s="12">
        <v>25.0</v>
      </c>
      <c r="K39" s="12" t="s">
        <v>349</v>
      </c>
      <c r="L39" s="12">
        <v>0.0</v>
      </c>
      <c r="M39" s="12">
        <v>0.0</v>
      </c>
      <c r="N39" s="14">
        <v>46.0</v>
      </c>
      <c r="O39" s="14" t="s">
        <v>383</v>
      </c>
      <c r="P39" s="15">
        <v>28.5</v>
      </c>
      <c r="Q39" s="15">
        <v>114.0</v>
      </c>
      <c r="R39" s="15" t="s">
        <v>383</v>
      </c>
      <c r="S39" s="9">
        <f>+2</f>
        <v>2</v>
      </c>
      <c r="T39" s="9">
        <f>+5</f>
        <v>5</v>
      </c>
      <c r="U39" s="6">
        <v>-5.0</v>
      </c>
      <c r="V39" s="6">
        <v>1.0</v>
      </c>
      <c r="W39" s="6">
        <v>13.0</v>
      </c>
      <c r="X39" s="6">
        <v>45.0</v>
      </c>
      <c r="Y39" s="6">
        <v>10.0</v>
      </c>
      <c r="Z39" s="6">
        <v>3.0</v>
      </c>
    </row>
    <row r="40">
      <c r="A40" s="6">
        <v>2015.0</v>
      </c>
      <c r="B40" s="6" t="s">
        <v>392</v>
      </c>
      <c r="C40" s="6" t="s">
        <v>276</v>
      </c>
      <c r="D40" s="6">
        <v>71.0</v>
      </c>
      <c r="E40" s="6">
        <v>75.0</v>
      </c>
      <c r="F40" s="6">
        <v>74.0</v>
      </c>
      <c r="G40" s="6">
        <v>70.0</v>
      </c>
      <c r="H40" s="6">
        <v>290.0</v>
      </c>
      <c r="I40" s="9">
        <f t="shared" si="7"/>
        <v>2</v>
      </c>
      <c r="J40" s="12">
        <v>34.0</v>
      </c>
      <c r="K40" s="12" t="s">
        <v>87</v>
      </c>
      <c r="L40" s="12">
        <v>0.0</v>
      </c>
      <c r="M40" s="12">
        <v>0.0</v>
      </c>
      <c r="N40" s="14">
        <v>41.0</v>
      </c>
      <c r="O40" s="14" t="s">
        <v>214</v>
      </c>
      <c r="P40" s="15">
        <v>27.8</v>
      </c>
      <c r="Q40" s="15">
        <v>111.0</v>
      </c>
      <c r="R40" s="15" t="s">
        <v>338</v>
      </c>
      <c r="S40" s="9">
        <f>+4</f>
        <v>4</v>
      </c>
      <c r="T40" s="6" t="s">
        <v>127</v>
      </c>
      <c r="U40" s="6">
        <v>-2.0</v>
      </c>
      <c r="V40" s="6">
        <v>0.0</v>
      </c>
      <c r="W40" s="6">
        <v>15.0</v>
      </c>
      <c r="X40" s="6">
        <v>42.0</v>
      </c>
      <c r="Y40" s="6">
        <v>14.0</v>
      </c>
      <c r="Z40" s="6">
        <v>1.0</v>
      </c>
    </row>
    <row r="41">
      <c r="A41" s="6">
        <v>2015.0</v>
      </c>
      <c r="B41" s="6" t="s">
        <v>129</v>
      </c>
      <c r="C41" s="6" t="s">
        <v>276</v>
      </c>
      <c r="D41" s="6">
        <v>75.0</v>
      </c>
      <c r="E41" s="6">
        <v>72.0</v>
      </c>
      <c r="F41" s="6">
        <v>76.0</v>
      </c>
      <c r="G41" s="6">
        <v>67.0</v>
      </c>
      <c r="H41" s="6">
        <v>290.0</v>
      </c>
      <c r="I41" s="9">
        <f t="shared" si="7"/>
        <v>2</v>
      </c>
      <c r="J41" s="12">
        <v>36.0</v>
      </c>
      <c r="K41" s="12" t="s">
        <v>197</v>
      </c>
      <c r="L41" s="12">
        <v>0.0</v>
      </c>
      <c r="M41" s="12">
        <v>0.0</v>
      </c>
      <c r="N41" s="14">
        <v>51.0</v>
      </c>
      <c r="O41" s="14" t="s">
        <v>167</v>
      </c>
      <c r="P41" s="15">
        <v>31.0</v>
      </c>
      <c r="Q41" s="15">
        <v>124.0</v>
      </c>
      <c r="R41" s="15" t="s">
        <v>404</v>
      </c>
      <c r="S41" s="9">
        <f>+5</f>
        <v>5</v>
      </c>
      <c r="T41" s="6">
        <v>-1.0</v>
      </c>
      <c r="U41" s="6">
        <v>-2.0</v>
      </c>
      <c r="V41" s="6">
        <v>0.0</v>
      </c>
      <c r="W41" s="6">
        <v>15.0</v>
      </c>
      <c r="X41" s="6">
        <v>42.0</v>
      </c>
      <c r="Y41" s="6">
        <v>13.0</v>
      </c>
      <c r="Z41" s="6">
        <v>2.0</v>
      </c>
    </row>
    <row r="42">
      <c r="A42" s="6">
        <v>2015.0</v>
      </c>
      <c r="B42" s="6" t="s">
        <v>396</v>
      </c>
      <c r="C42" s="6" t="s">
        <v>144</v>
      </c>
      <c r="D42" s="6">
        <v>72.0</v>
      </c>
      <c r="E42" s="6">
        <v>75.0</v>
      </c>
      <c r="F42" s="6">
        <v>72.0</v>
      </c>
      <c r="G42" s="6">
        <v>72.0</v>
      </c>
      <c r="H42" s="6">
        <v>291.0</v>
      </c>
      <c r="I42" s="9">
        <f t="shared" ref="I42:I46" si="8">+3</f>
        <v>3</v>
      </c>
      <c r="J42" s="12">
        <v>26.0</v>
      </c>
      <c r="K42" s="12" t="s">
        <v>356</v>
      </c>
      <c r="L42" s="12">
        <v>0.0</v>
      </c>
      <c r="M42" s="12">
        <v>0.0</v>
      </c>
      <c r="N42" s="14">
        <v>43.0</v>
      </c>
      <c r="O42" s="14" t="s">
        <v>378</v>
      </c>
      <c r="P42" s="15">
        <v>29.0</v>
      </c>
      <c r="Q42" s="15">
        <v>116.0</v>
      </c>
      <c r="R42" s="15" t="s">
        <v>344</v>
      </c>
      <c r="S42" s="9">
        <f t="shared" ref="S42:S43" si="9">+1</f>
        <v>1</v>
      </c>
      <c r="T42" s="9">
        <f>+7</f>
        <v>7</v>
      </c>
      <c r="U42" s="6">
        <v>-5.0</v>
      </c>
      <c r="V42" s="6">
        <v>0.0</v>
      </c>
      <c r="W42" s="6">
        <v>14.0</v>
      </c>
      <c r="X42" s="6">
        <v>42.0</v>
      </c>
      <c r="Y42" s="6">
        <v>15.0</v>
      </c>
      <c r="Z42" s="6">
        <v>1.0</v>
      </c>
    </row>
    <row r="43">
      <c r="A43" s="6">
        <v>2015.0</v>
      </c>
      <c r="B43" s="6" t="s">
        <v>293</v>
      </c>
      <c r="C43" s="6" t="s">
        <v>144</v>
      </c>
      <c r="D43" s="6">
        <v>74.0</v>
      </c>
      <c r="E43" s="6">
        <v>72.0</v>
      </c>
      <c r="F43" s="6">
        <v>74.0</v>
      </c>
      <c r="G43" s="6">
        <v>71.0</v>
      </c>
      <c r="H43" s="6">
        <v>291.0</v>
      </c>
      <c r="I43" s="9">
        <f t="shared" si="8"/>
        <v>3</v>
      </c>
      <c r="J43" s="12">
        <v>29.0</v>
      </c>
      <c r="K43" s="12" t="s">
        <v>355</v>
      </c>
      <c r="L43" s="12">
        <v>0.0</v>
      </c>
      <c r="M43" s="12">
        <v>0.0</v>
      </c>
      <c r="N43" s="14">
        <v>49.0</v>
      </c>
      <c r="O43" s="14" t="s">
        <v>290</v>
      </c>
      <c r="P43" s="15">
        <v>30.3</v>
      </c>
      <c r="Q43" s="15">
        <v>121.0</v>
      </c>
      <c r="R43" s="15" t="s">
        <v>132</v>
      </c>
      <c r="S43" s="9">
        <f t="shared" si="9"/>
        <v>1</v>
      </c>
      <c r="T43" s="9">
        <f>+8</f>
        <v>8</v>
      </c>
      <c r="U43" s="6">
        <v>-6.0</v>
      </c>
      <c r="V43" s="6">
        <v>0.0</v>
      </c>
      <c r="W43" s="6">
        <v>10.0</v>
      </c>
      <c r="X43" s="6">
        <v>50.0</v>
      </c>
      <c r="Y43" s="6">
        <v>11.0</v>
      </c>
      <c r="Z43" s="6">
        <v>1.0</v>
      </c>
    </row>
    <row r="44">
      <c r="A44" s="6">
        <v>2015.0</v>
      </c>
      <c r="B44" s="6" t="s">
        <v>138</v>
      </c>
      <c r="C44" s="6" t="s">
        <v>144</v>
      </c>
      <c r="D44" s="6">
        <v>71.0</v>
      </c>
      <c r="E44" s="6">
        <v>76.0</v>
      </c>
      <c r="F44" s="6">
        <v>75.0</v>
      </c>
      <c r="G44" s="6">
        <v>69.0</v>
      </c>
      <c r="H44" s="6">
        <v>291.0</v>
      </c>
      <c r="I44" s="9">
        <f t="shared" si="8"/>
        <v>3</v>
      </c>
      <c r="J44" s="12">
        <v>31.0</v>
      </c>
      <c r="K44" s="12" t="s">
        <v>336</v>
      </c>
      <c r="L44" s="12">
        <v>0.0</v>
      </c>
      <c r="M44" s="12">
        <v>0.0</v>
      </c>
      <c r="N44" s="14">
        <v>43.0</v>
      </c>
      <c r="O44" s="14" t="s">
        <v>378</v>
      </c>
      <c r="P44" s="15">
        <v>29.3</v>
      </c>
      <c r="Q44" s="15">
        <v>117.0</v>
      </c>
      <c r="R44" s="15" t="s">
        <v>314</v>
      </c>
      <c r="S44" s="9">
        <f>+3</f>
        <v>3</v>
      </c>
      <c r="T44" s="9">
        <f>+6</f>
        <v>6</v>
      </c>
      <c r="U44" s="6">
        <v>-6.0</v>
      </c>
      <c r="V44" s="6">
        <v>0.0</v>
      </c>
      <c r="W44" s="6">
        <v>11.0</v>
      </c>
      <c r="X44" s="6">
        <v>47.0</v>
      </c>
      <c r="Y44" s="6">
        <v>14.0</v>
      </c>
      <c r="Z44" s="6">
        <v>0.0</v>
      </c>
    </row>
    <row r="45">
      <c r="A45" s="6">
        <v>2015.0</v>
      </c>
      <c r="B45" s="6" t="s">
        <v>412</v>
      </c>
      <c r="C45" s="6" t="s">
        <v>144</v>
      </c>
      <c r="D45" s="6">
        <v>70.0</v>
      </c>
      <c r="E45" s="6">
        <v>72.0</v>
      </c>
      <c r="F45" s="6">
        <v>75.0</v>
      </c>
      <c r="G45" s="6">
        <v>74.0</v>
      </c>
      <c r="H45" s="6">
        <v>291.0</v>
      </c>
      <c r="I45" s="9">
        <f t="shared" si="8"/>
        <v>3</v>
      </c>
      <c r="J45" s="12">
        <v>26.0</v>
      </c>
      <c r="K45" s="12" t="s">
        <v>356</v>
      </c>
      <c r="L45" s="12">
        <v>0.0</v>
      </c>
      <c r="M45" s="12">
        <v>0.0</v>
      </c>
      <c r="N45" s="14">
        <v>47.0</v>
      </c>
      <c r="O45" s="14" t="s">
        <v>227</v>
      </c>
      <c r="P45" s="15">
        <v>29.0</v>
      </c>
      <c r="Q45" s="15">
        <v>116.0</v>
      </c>
      <c r="R45" s="15" t="s">
        <v>344</v>
      </c>
      <c r="S45" s="9">
        <f>+6</f>
        <v>6</v>
      </c>
      <c r="T45" s="9">
        <f>+1</f>
        <v>1</v>
      </c>
      <c r="U45" s="6">
        <v>-4.0</v>
      </c>
      <c r="V45" s="6">
        <v>1.0</v>
      </c>
      <c r="W45" s="6">
        <v>15.0</v>
      </c>
      <c r="X45" s="6">
        <v>39.0</v>
      </c>
      <c r="Y45" s="6">
        <v>14.0</v>
      </c>
      <c r="Z45" s="6">
        <v>3.0</v>
      </c>
    </row>
    <row r="46">
      <c r="A46" s="6">
        <v>2015.0</v>
      </c>
      <c r="B46" s="6" t="s">
        <v>212</v>
      </c>
      <c r="C46" s="6" t="s">
        <v>144</v>
      </c>
      <c r="D46" s="6">
        <v>74.0</v>
      </c>
      <c r="E46" s="6">
        <v>69.0</v>
      </c>
      <c r="F46" s="6">
        <v>73.0</v>
      </c>
      <c r="G46" s="6">
        <v>75.0</v>
      </c>
      <c r="H46" s="6">
        <v>291.0</v>
      </c>
      <c r="I46" s="9">
        <f t="shared" si="8"/>
        <v>3</v>
      </c>
      <c r="J46" s="12">
        <v>21.0</v>
      </c>
      <c r="K46" s="12" t="s">
        <v>132</v>
      </c>
      <c r="L46" s="12">
        <v>0.0</v>
      </c>
      <c r="M46" s="12">
        <v>0.0</v>
      </c>
      <c r="N46" s="14">
        <v>27.0</v>
      </c>
      <c r="O46" s="14" t="s">
        <v>349</v>
      </c>
      <c r="P46" s="15">
        <v>19.8</v>
      </c>
      <c r="Q46" s="15">
        <v>79.0</v>
      </c>
      <c r="R46" s="15">
        <v>5.0</v>
      </c>
      <c r="S46" s="9">
        <f t="shared" ref="S46:T46" si="10">+2</f>
        <v>2</v>
      </c>
      <c r="T46" s="9">
        <f t="shared" si="10"/>
        <v>2</v>
      </c>
      <c r="U46" s="6">
        <v>-1.0</v>
      </c>
      <c r="V46" s="6">
        <v>0.0</v>
      </c>
      <c r="W46" s="6">
        <v>13.0</v>
      </c>
      <c r="X46" s="6">
        <v>47.0</v>
      </c>
      <c r="Y46" s="6">
        <v>9.0</v>
      </c>
      <c r="Z46" s="6">
        <v>3.0</v>
      </c>
    </row>
    <row r="47">
      <c r="A47" s="6">
        <v>2015.0</v>
      </c>
      <c r="B47" s="6" t="s">
        <v>354</v>
      </c>
      <c r="C47" s="6" t="s">
        <v>322</v>
      </c>
      <c r="D47" s="6">
        <v>74.0</v>
      </c>
      <c r="E47" s="6">
        <v>70.0</v>
      </c>
      <c r="F47" s="6">
        <v>74.0</v>
      </c>
      <c r="G47" s="6">
        <v>74.0</v>
      </c>
      <c r="H47" s="6">
        <v>292.0</v>
      </c>
      <c r="I47" s="9">
        <f t="shared" ref="I47:I48" si="11">+4</f>
        <v>4</v>
      </c>
      <c r="J47" s="12">
        <v>35.0</v>
      </c>
      <c r="K47" s="12" t="s">
        <v>227</v>
      </c>
      <c r="L47" s="12">
        <v>0.0</v>
      </c>
      <c r="M47" s="12">
        <v>0.0</v>
      </c>
      <c r="N47" s="14">
        <v>48.0</v>
      </c>
      <c r="O47" s="14" t="s">
        <v>172</v>
      </c>
      <c r="P47" s="15">
        <v>30.0</v>
      </c>
      <c r="Q47" s="15">
        <v>120.0</v>
      </c>
      <c r="R47" s="15" t="s">
        <v>326</v>
      </c>
      <c r="S47" s="9">
        <f>+4</f>
        <v>4</v>
      </c>
      <c r="T47" s="9">
        <f>+5</f>
        <v>5</v>
      </c>
      <c r="U47" s="6">
        <v>-5.0</v>
      </c>
      <c r="V47" s="6">
        <v>0.0</v>
      </c>
      <c r="W47" s="6">
        <v>14.0</v>
      </c>
      <c r="X47" s="6">
        <v>43.0</v>
      </c>
      <c r="Y47" s="6">
        <v>12.0</v>
      </c>
      <c r="Z47" s="6">
        <v>3.0</v>
      </c>
    </row>
    <row r="48">
      <c r="A48" s="6">
        <v>2015.0</v>
      </c>
      <c r="B48" s="6" t="s">
        <v>379</v>
      </c>
      <c r="C48" s="6" t="s">
        <v>322</v>
      </c>
      <c r="D48" s="6">
        <v>75.0</v>
      </c>
      <c r="E48" s="6">
        <v>76.0</v>
      </c>
      <c r="F48" s="6">
        <v>71.0</v>
      </c>
      <c r="G48" s="6">
        <v>70.0</v>
      </c>
      <c r="H48" s="6">
        <v>292.0</v>
      </c>
      <c r="I48" s="9">
        <f t="shared" si="11"/>
        <v>4</v>
      </c>
      <c r="J48" s="12">
        <v>33.0</v>
      </c>
      <c r="K48" s="12" t="s">
        <v>289</v>
      </c>
      <c r="L48" s="12">
        <v>0.0</v>
      </c>
      <c r="M48" s="12">
        <v>0.0</v>
      </c>
      <c r="N48" s="14">
        <v>42.0</v>
      </c>
      <c r="O48" s="14" t="s">
        <v>336</v>
      </c>
      <c r="P48" s="15">
        <v>27.5</v>
      </c>
      <c r="Q48" s="15">
        <v>110.0</v>
      </c>
      <c r="R48" s="15" t="s">
        <v>189</v>
      </c>
      <c r="S48" s="9">
        <f>+6</f>
        <v>6</v>
      </c>
      <c r="T48" s="6">
        <v>-1.0</v>
      </c>
      <c r="U48" s="6">
        <v>-1.0</v>
      </c>
      <c r="V48" s="6">
        <v>0.0</v>
      </c>
      <c r="W48" s="6">
        <v>17.0</v>
      </c>
      <c r="X48" s="6">
        <v>37.0</v>
      </c>
      <c r="Y48" s="6">
        <v>16.0</v>
      </c>
      <c r="Z48" s="6">
        <v>2.0</v>
      </c>
    </row>
    <row r="49">
      <c r="A49" s="6">
        <v>2015.0</v>
      </c>
      <c r="B49" s="6" t="s">
        <v>339</v>
      </c>
      <c r="C49" s="6" t="s">
        <v>171</v>
      </c>
      <c r="D49" s="6">
        <v>72.0</v>
      </c>
      <c r="E49" s="6">
        <v>71.0</v>
      </c>
      <c r="F49" s="6">
        <v>76.0</v>
      </c>
      <c r="G49" s="6">
        <v>74.0</v>
      </c>
      <c r="H49" s="6">
        <v>293.0</v>
      </c>
      <c r="I49" s="9">
        <f t="shared" ref="I49:I53" si="12">+5</f>
        <v>5</v>
      </c>
      <c r="J49" s="12">
        <v>34.0</v>
      </c>
      <c r="K49" s="12" t="s">
        <v>87</v>
      </c>
      <c r="L49" s="12">
        <v>0.0</v>
      </c>
      <c r="M49" s="12">
        <v>0.0</v>
      </c>
      <c r="N49" s="14">
        <v>47.0</v>
      </c>
      <c r="O49" s="14" t="s">
        <v>227</v>
      </c>
      <c r="P49" s="15">
        <v>30.0</v>
      </c>
      <c r="Q49" s="15">
        <v>120.0</v>
      </c>
      <c r="R49" s="15" t="s">
        <v>326</v>
      </c>
      <c r="S49" s="9">
        <f t="shared" ref="S49:S50" si="13">+3</f>
        <v>3</v>
      </c>
      <c r="T49" s="9">
        <f>+6</f>
        <v>6</v>
      </c>
      <c r="U49" s="6">
        <v>-4.0</v>
      </c>
      <c r="V49" s="6">
        <v>0.0</v>
      </c>
      <c r="W49" s="6">
        <v>13.0</v>
      </c>
      <c r="X49" s="6">
        <v>42.0</v>
      </c>
      <c r="Y49" s="6">
        <v>16.0</v>
      </c>
      <c r="Z49" s="6">
        <v>1.0</v>
      </c>
    </row>
    <row r="50">
      <c r="A50" s="6">
        <v>2015.0</v>
      </c>
      <c r="B50" s="6" t="s">
        <v>418</v>
      </c>
      <c r="C50" s="6" t="s">
        <v>171</v>
      </c>
      <c r="D50" s="6">
        <v>72.0</v>
      </c>
      <c r="E50" s="6">
        <v>72.0</v>
      </c>
      <c r="F50" s="6">
        <v>76.0</v>
      </c>
      <c r="G50" s="6">
        <v>73.0</v>
      </c>
      <c r="H50" s="6">
        <v>293.0</v>
      </c>
      <c r="I50" s="9">
        <f t="shared" si="12"/>
        <v>5</v>
      </c>
      <c r="J50" s="12">
        <v>31.0</v>
      </c>
      <c r="K50" s="12" t="s">
        <v>336</v>
      </c>
      <c r="L50" s="12">
        <v>0.0</v>
      </c>
      <c r="M50" s="12">
        <v>0.0</v>
      </c>
      <c r="N50" s="14">
        <v>41.0</v>
      </c>
      <c r="O50" s="14" t="s">
        <v>214</v>
      </c>
      <c r="P50" s="15">
        <v>27.5</v>
      </c>
      <c r="Q50" s="15">
        <v>110.0</v>
      </c>
      <c r="R50" s="15" t="s">
        <v>189</v>
      </c>
      <c r="S50" s="9">
        <f t="shared" si="13"/>
        <v>3</v>
      </c>
      <c r="T50" s="9">
        <f>+7</f>
        <v>7</v>
      </c>
      <c r="U50" s="6">
        <v>-5.0</v>
      </c>
      <c r="V50" s="6">
        <v>0.0</v>
      </c>
      <c r="W50" s="6">
        <v>15.0</v>
      </c>
      <c r="X50" s="6">
        <v>41.0</v>
      </c>
      <c r="Y50" s="6">
        <v>12.0</v>
      </c>
      <c r="Z50" s="6">
        <v>4.0</v>
      </c>
    </row>
    <row r="51">
      <c r="A51" s="6">
        <v>2015.0</v>
      </c>
      <c r="B51" s="6" t="s">
        <v>421</v>
      </c>
      <c r="C51" s="6" t="s">
        <v>171</v>
      </c>
      <c r="D51" s="6">
        <v>76.0</v>
      </c>
      <c r="E51" s="6">
        <v>74.0</v>
      </c>
      <c r="F51" s="6">
        <v>71.0</v>
      </c>
      <c r="G51" s="6">
        <v>72.0</v>
      </c>
      <c r="H51" s="6">
        <v>293.0</v>
      </c>
      <c r="I51" s="9">
        <f t="shared" si="12"/>
        <v>5</v>
      </c>
      <c r="J51" s="12">
        <v>41.0</v>
      </c>
      <c r="K51" s="12" t="s">
        <v>77</v>
      </c>
      <c r="L51" s="12">
        <v>0.0</v>
      </c>
      <c r="M51" s="12">
        <v>0.0</v>
      </c>
      <c r="N51" s="14">
        <v>46.0</v>
      </c>
      <c r="O51" s="14" t="s">
        <v>383</v>
      </c>
      <c r="P51" s="15">
        <v>30.3</v>
      </c>
      <c r="Q51" s="15">
        <v>121.0</v>
      </c>
      <c r="R51" s="15" t="s">
        <v>132</v>
      </c>
      <c r="S51" s="9">
        <f>+4</f>
        <v>4</v>
      </c>
      <c r="T51" s="9">
        <f>+3</f>
        <v>3</v>
      </c>
      <c r="U51" s="6">
        <v>-2.0</v>
      </c>
      <c r="V51" s="6">
        <v>0.0</v>
      </c>
      <c r="W51" s="6">
        <v>12.0</v>
      </c>
      <c r="X51" s="6">
        <v>43.0</v>
      </c>
      <c r="Y51" s="6">
        <v>17.0</v>
      </c>
      <c r="Z51" s="6">
        <v>0.0</v>
      </c>
    </row>
    <row r="52">
      <c r="A52" s="6">
        <v>2015.0</v>
      </c>
      <c r="B52" s="6" t="s">
        <v>223</v>
      </c>
      <c r="C52" s="6" t="s">
        <v>171</v>
      </c>
      <c r="D52" s="6">
        <v>75.0</v>
      </c>
      <c r="E52" s="6">
        <v>74.0</v>
      </c>
      <c r="F52" s="6">
        <v>73.0</v>
      </c>
      <c r="G52" s="6">
        <v>71.0</v>
      </c>
      <c r="H52" s="6">
        <v>293.0</v>
      </c>
      <c r="I52" s="9">
        <f t="shared" si="12"/>
        <v>5</v>
      </c>
      <c r="J52" s="12">
        <v>25.0</v>
      </c>
      <c r="K52" s="12" t="s">
        <v>349</v>
      </c>
      <c r="L52" s="12">
        <v>0.0</v>
      </c>
      <c r="M52" s="12">
        <v>0.0</v>
      </c>
      <c r="N52" s="14">
        <v>40.0</v>
      </c>
      <c r="O52" s="14" t="s">
        <v>132</v>
      </c>
      <c r="P52" s="15">
        <v>28.0</v>
      </c>
      <c r="Q52" s="15">
        <v>112.0</v>
      </c>
      <c r="R52" s="15" t="s">
        <v>312</v>
      </c>
      <c r="S52" s="9">
        <f t="shared" ref="S52:S53" si="14">+3</f>
        <v>3</v>
      </c>
      <c r="T52" s="9">
        <f>+5</f>
        <v>5</v>
      </c>
      <c r="U52" s="6">
        <v>-3.0</v>
      </c>
      <c r="V52" s="6">
        <v>0.0</v>
      </c>
      <c r="W52" s="6">
        <v>11.0</v>
      </c>
      <c r="X52" s="6">
        <v>47.0</v>
      </c>
      <c r="Y52" s="6">
        <v>12.0</v>
      </c>
      <c r="Z52" s="6">
        <v>2.0</v>
      </c>
    </row>
    <row r="53">
      <c r="A53" s="6">
        <v>2015.0</v>
      </c>
      <c r="B53" s="6" t="s">
        <v>201</v>
      </c>
      <c r="C53" s="6" t="s">
        <v>171</v>
      </c>
      <c r="D53" s="6">
        <v>70.0</v>
      </c>
      <c r="E53" s="6">
        <v>74.0</v>
      </c>
      <c r="F53" s="6">
        <v>72.0</v>
      </c>
      <c r="G53" s="6">
        <v>77.0</v>
      </c>
      <c r="H53" s="6">
        <v>293.0</v>
      </c>
      <c r="I53" s="9">
        <f t="shared" si="12"/>
        <v>5</v>
      </c>
      <c r="J53" s="12">
        <v>34.0</v>
      </c>
      <c r="K53" s="12" t="s">
        <v>87</v>
      </c>
      <c r="L53" s="12">
        <v>0.0</v>
      </c>
      <c r="M53" s="12">
        <v>0.0</v>
      </c>
      <c r="N53" s="14">
        <v>34.0</v>
      </c>
      <c r="O53" s="14">
        <v>75.0</v>
      </c>
      <c r="P53" s="15">
        <v>28.0</v>
      </c>
      <c r="Q53" s="15">
        <v>112.0</v>
      </c>
      <c r="R53" s="15" t="s">
        <v>312</v>
      </c>
      <c r="S53" s="9">
        <f t="shared" si="14"/>
        <v>3</v>
      </c>
      <c r="T53" s="9">
        <f>+3</f>
        <v>3</v>
      </c>
      <c r="U53" s="6">
        <v>-1.0</v>
      </c>
      <c r="V53" s="6">
        <v>0.0</v>
      </c>
      <c r="W53" s="6">
        <v>12.0</v>
      </c>
      <c r="X53" s="6">
        <v>45.0</v>
      </c>
      <c r="Y53" s="6">
        <v>13.0</v>
      </c>
      <c r="Z53" s="6">
        <v>2.0</v>
      </c>
    </row>
    <row r="54">
      <c r="A54" s="6">
        <v>2015.0</v>
      </c>
      <c r="B54" s="6" t="s">
        <v>424</v>
      </c>
      <c r="C54" s="6" t="s">
        <v>214</v>
      </c>
      <c r="D54" s="6">
        <v>74.0</v>
      </c>
      <c r="E54" s="6">
        <v>72.0</v>
      </c>
      <c r="F54" s="6">
        <v>75.0</v>
      </c>
      <c r="G54" s="6">
        <v>73.0</v>
      </c>
      <c r="H54" s="6">
        <v>294.0</v>
      </c>
      <c r="I54" s="9">
        <f t="shared" ref="I54:I56" si="15">+6</f>
        <v>6</v>
      </c>
      <c r="J54" s="12">
        <v>31.0</v>
      </c>
      <c r="K54" s="12" t="s">
        <v>336</v>
      </c>
      <c r="L54" s="12">
        <v>0.0</v>
      </c>
      <c r="M54" s="12">
        <v>0.0</v>
      </c>
      <c r="N54" s="14">
        <v>48.0</v>
      </c>
      <c r="O54" s="14" t="s">
        <v>172</v>
      </c>
      <c r="P54" s="15">
        <v>31.5</v>
      </c>
      <c r="Q54" s="15">
        <v>126.0</v>
      </c>
      <c r="R54" s="15" t="s">
        <v>286</v>
      </c>
      <c r="S54" s="9">
        <f t="shared" ref="S54:S57" si="16">+4</f>
        <v>4</v>
      </c>
      <c r="T54" s="9">
        <f>+6</f>
        <v>6</v>
      </c>
      <c r="U54" s="6">
        <v>-4.0</v>
      </c>
      <c r="V54" s="6">
        <v>0.0</v>
      </c>
      <c r="W54" s="6">
        <v>10.0</v>
      </c>
      <c r="X54" s="6">
        <v>49.0</v>
      </c>
      <c r="Y54" s="6">
        <v>11.0</v>
      </c>
      <c r="Z54" s="6">
        <v>2.0</v>
      </c>
    </row>
    <row r="55">
      <c r="A55" s="6">
        <v>2015.0</v>
      </c>
      <c r="B55" s="6" t="s">
        <v>303</v>
      </c>
      <c r="C55" s="6" t="s">
        <v>214</v>
      </c>
      <c r="D55" s="6">
        <v>75.0</v>
      </c>
      <c r="E55" s="6">
        <v>76.0</v>
      </c>
      <c r="F55" s="6">
        <v>71.0</v>
      </c>
      <c r="G55" s="6">
        <v>72.0</v>
      </c>
      <c r="H55" s="6">
        <v>294.0</v>
      </c>
      <c r="I55" s="9">
        <f t="shared" si="15"/>
        <v>6</v>
      </c>
      <c r="J55" s="12">
        <v>26.0</v>
      </c>
      <c r="K55" s="12" t="s">
        <v>248</v>
      </c>
      <c r="L55" s="12">
        <v>0.0</v>
      </c>
      <c r="M55" s="12">
        <v>0.0</v>
      </c>
      <c r="N55" s="14">
        <v>30.0</v>
      </c>
      <c r="O55" s="14" t="s">
        <v>132</v>
      </c>
      <c r="P55" s="15">
        <v>20.5</v>
      </c>
      <c r="Q55" s="15">
        <v>82.0</v>
      </c>
      <c r="R55" s="15" t="s">
        <v>164</v>
      </c>
      <c r="S55" s="9">
        <f t="shared" si="16"/>
        <v>4</v>
      </c>
      <c r="T55" s="9">
        <f>+3</f>
        <v>3</v>
      </c>
      <c r="U55" s="6">
        <v>-1.0</v>
      </c>
      <c r="V55" s="6">
        <v>0.0</v>
      </c>
      <c r="W55" s="6">
        <v>14.0</v>
      </c>
      <c r="X55" s="6">
        <v>40.0</v>
      </c>
      <c r="Y55" s="6">
        <v>16.0</v>
      </c>
      <c r="Z55" s="6">
        <v>2.0</v>
      </c>
    </row>
    <row r="56">
      <c r="A56" s="6">
        <v>2015.0</v>
      </c>
      <c r="B56" s="6" t="s">
        <v>429</v>
      </c>
      <c r="C56" s="6" t="s">
        <v>214</v>
      </c>
      <c r="D56" s="6">
        <v>74.0</v>
      </c>
      <c r="E56" s="6">
        <v>76.0</v>
      </c>
      <c r="F56" s="6">
        <v>77.0</v>
      </c>
      <c r="G56" s="6">
        <v>67.0</v>
      </c>
      <c r="H56" s="6">
        <v>294.0</v>
      </c>
      <c r="I56" s="9">
        <f t="shared" si="15"/>
        <v>6</v>
      </c>
      <c r="J56" s="12">
        <v>23.0</v>
      </c>
      <c r="K56" s="12">
        <v>73.0</v>
      </c>
      <c r="L56" s="12">
        <v>0.0</v>
      </c>
      <c r="M56" s="12">
        <v>0.0</v>
      </c>
      <c r="N56" s="14">
        <v>48.0</v>
      </c>
      <c r="O56" s="14" t="s">
        <v>172</v>
      </c>
      <c r="P56" s="15">
        <v>30.3</v>
      </c>
      <c r="Q56" s="15">
        <v>121.0</v>
      </c>
      <c r="R56" s="15" t="s">
        <v>132</v>
      </c>
      <c r="S56" s="9">
        <f t="shared" si="16"/>
        <v>4</v>
      </c>
      <c r="T56" s="9">
        <f t="shared" ref="T56:U56" si="17">+1</f>
        <v>1</v>
      </c>
      <c r="U56" s="9">
        <f t="shared" si="17"/>
        <v>1</v>
      </c>
      <c r="V56" s="6">
        <v>0.0</v>
      </c>
      <c r="W56" s="6">
        <v>15.0</v>
      </c>
      <c r="X56" s="6">
        <v>40.0</v>
      </c>
      <c r="Y56" s="6">
        <v>14.0</v>
      </c>
      <c r="Z56" s="6">
        <v>3.0</v>
      </c>
    </row>
    <row r="57">
      <c r="A57" s="6">
        <v>2015.0</v>
      </c>
      <c r="B57" s="6" t="s">
        <v>388</v>
      </c>
      <c r="C57" s="6" t="s">
        <v>397</v>
      </c>
      <c r="D57" s="6">
        <v>77.0</v>
      </c>
      <c r="E57" s="6">
        <v>72.0</v>
      </c>
      <c r="F57" s="6">
        <v>71.0</v>
      </c>
      <c r="G57" s="6">
        <v>75.0</v>
      </c>
      <c r="H57" s="6">
        <v>295.0</v>
      </c>
      <c r="I57" s="9">
        <f t="shared" ref="I57:I60" si="18">+7</f>
        <v>7</v>
      </c>
      <c r="J57" s="12">
        <v>30.0</v>
      </c>
      <c r="K57" s="12" t="s">
        <v>105</v>
      </c>
      <c r="L57" s="12">
        <v>0.0</v>
      </c>
      <c r="M57" s="12">
        <v>0.0</v>
      </c>
      <c r="N57" s="14">
        <v>41.0</v>
      </c>
      <c r="O57" s="14" t="s">
        <v>214</v>
      </c>
      <c r="P57" s="15">
        <v>28.5</v>
      </c>
      <c r="Q57" s="15">
        <v>114.0</v>
      </c>
      <c r="R57" s="15" t="s">
        <v>383</v>
      </c>
      <c r="S57" s="9">
        <f t="shared" si="16"/>
        <v>4</v>
      </c>
      <c r="T57" s="6">
        <v>-1.0</v>
      </c>
      <c r="U57" s="9">
        <f>+4</f>
        <v>4</v>
      </c>
      <c r="V57" s="6">
        <v>0.0</v>
      </c>
      <c r="W57" s="6">
        <v>15.0</v>
      </c>
      <c r="X57" s="6">
        <v>40.0</v>
      </c>
      <c r="Y57" s="6">
        <v>13.0</v>
      </c>
      <c r="Z57" s="6">
        <v>4.0</v>
      </c>
    </row>
    <row r="58">
      <c r="A58" s="6">
        <v>2015.0</v>
      </c>
      <c r="B58" s="6" t="s">
        <v>431</v>
      </c>
      <c r="C58" s="6" t="s">
        <v>397</v>
      </c>
      <c r="D58" s="6">
        <v>75.0</v>
      </c>
      <c r="E58" s="6">
        <v>72.0</v>
      </c>
      <c r="F58" s="6">
        <v>75.0</v>
      </c>
      <c r="G58" s="6">
        <v>73.0</v>
      </c>
      <c r="H58" s="6">
        <v>295.0</v>
      </c>
      <c r="I58" s="9">
        <f t="shared" si="18"/>
        <v>7</v>
      </c>
      <c r="J58" s="12">
        <v>34.0</v>
      </c>
      <c r="K58" s="12" t="s">
        <v>87</v>
      </c>
      <c r="L58" s="12">
        <v>0.0</v>
      </c>
      <c r="M58" s="12">
        <v>0.0</v>
      </c>
      <c r="N58" s="14">
        <v>36.0</v>
      </c>
      <c r="O58" s="14" t="s">
        <v>349</v>
      </c>
      <c r="P58" s="15">
        <v>26.8</v>
      </c>
      <c r="Q58" s="15">
        <v>107.0</v>
      </c>
      <c r="R58" s="15" t="s">
        <v>310</v>
      </c>
      <c r="S58" s="9">
        <f>+6</f>
        <v>6</v>
      </c>
      <c r="T58" s="9">
        <f>+7</f>
        <v>7</v>
      </c>
      <c r="U58" s="6">
        <v>-6.0</v>
      </c>
      <c r="V58" s="6">
        <v>0.0</v>
      </c>
      <c r="W58" s="6">
        <v>13.0</v>
      </c>
      <c r="X58" s="6">
        <v>43.0</v>
      </c>
      <c r="Y58" s="6">
        <v>14.0</v>
      </c>
      <c r="Z58" s="6">
        <v>2.0</v>
      </c>
    </row>
    <row r="59">
      <c r="A59" s="6">
        <v>2015.0</v>
      </c>
      <c r="B59" s="6" t="s">
        <v>194</v>
      </c>
      <c r="C59" s="6" t="s">
        <v>397</v>
      </c>
      <c r="D59" s="6">
        <v>73.0</v>
      </c>
      <c r="E59" s="6">
        <v>75.0</v>
      </c>
      <c r="F59" s="6">
        <v>74.0</v>
      </c>
      <c r="G59" s="6">
        <v>73.0</v>
      </c>
      <c r="H59" s="6">
        <v>295.0</v>
      </c>
      <c r="I59" s="9">
        <f t="shared" si="18"/>
        <v>7</v>
      </c>
      <c r="J59" s="12">
        <v>31.0</v>
      </c>
      <c r="K59" s="12" t="s">
        <v>336</v>
      </c>
      <c r="L59" s="12">
        <v>0.0</v>
      </c>
      <c r="M59" s="12">
        <v>0.0</v>
      </c>
      <c r="N59" s="14">
        <v>53.0</v>
      </c>
      <c r="O59" s="14" t="s">
        <v>72</v>
      </c>
      <c r="P59" s="15">
        <v>31.5</v>
      </c>
      <c r="Q59" s="15">
        <v>126.0</v>
      </c>
      <c r="R59" s="15" t="s">
        <v>286</v>
      </c>
      <c r="S59" s="9">
        <f>+3</f>
        <v>3</v>
      </c>
      <c r="T59" s="9">
        <f>+6</f>
        <v>6</v>
      </c>
      <c r="U59" s="6">
        <v>-2.0</v>
      </c>
      <c r="V59" s="6">
        <v>1.0</v>
      </c>
      <c r="W59" s="6">
        <v>9.0</v>
      </c>
      <c r="X59" s="6">
        <v>47.0</v>
      </c>
      <c r="Y59" s="6">
        <v>12.0</v>
      </c>
      <c r="Z59" s="6">
        <v>3.0</v>
      </c>
    </row>
    <row r="60">
      <c r="A60" s="6">
        <v>2015.0</v>
      </c>
      <c r="B60" s="6" t="s">
        <v>433</v>
      </c>
      <c r="C60" s="6" t="s">
        <v>397</v>
      </c>
      <c r="D60" s="6">
        <v>78.0</v>
      </c>
      <c r="E60" s="6">
        <v>73.0</v>
      </c>
      <c r="F60" s="6">
        <v>72.0</v>
      </c>
      <c r="G60" s="6">
        <v>72.0</v>
      </c>
      <c r="H60" s="6">
        <v>295.0</v>
      </c>
      <c r="I60" s="9">
        <f t="shared" si="18"/>
        <v>7</v>
      </c>
      <c r="J60" s="12">
        <v>33.0</v>
      </c>
      <c r="K60" s="12" t="s">
        <v>289</v>
      </c>
      <c r="L60" s="12">
        <v>0.0</v>
      </c>
      <c r="M60" s="12">
        <v>0.0</v>
      </c>
      <c r="N60" s="14">
        <v>38.0</v>
      </c>
      <c r="O60" s="14" t="s">
        <v>142</v>
      </c>
      <c r="P60" s="15">
        <v>27.8</v>
      </c>
      <c r="Q60" s="15">
        <v>111.0</v>
      </c>
      <c r="R60" s="15" t="s">
        <v>338</v>
      </c>
      <c r="S60" s="9">
        <f>+5</f>
        <v>5</v>
      </c>
      <c r="T60" s="9">
        <f>+4</f>
        <v>4</v>
      </c>
      <c r="U60" s="6">
        <v>-2.0</v>
      </c>
      <c r="V60" s="6">
        <v>0.0</v>
      </c>
      <c r="W60" s="6">
        <v>10.0</v>
      </c>
      <c r="X60" s="6">
        <v>47.0</v>
      </c>
      <c r="Y60" s="6">
        <v>13.0</v>
      </c>
      <c r="Z60" s="6">
        <v>2.0</v>
      </c>
    </row>
    <row r="61">
      <c r="A61" s="6">
        <v>2015.0</v>
      </c>
      <c r="B61" s="6" t="s">
        <v>434</v>
      </c>
      <c r="C61" s="6" t="s">
        <v>323</v>
      </c>
      <c r="D61" s="6">
        <v>78.0</v>
      </c>
      <c r="E61" s="6">
        <v>71.0</v>
      </c>
      <c r="F61" s="6">
        <v>74.0</v>
      </c>
      <c r="G61" s="6">
        <v>73.0</v>
      </c>
      <c r="H61" s="6">
        <v>296.0</v>
      </c>
      <c r="I61" s="9">
        <f t="shared" ref="I61:I62" si="19">+8</f>
        <v>8</v>
      </c>
      <c r="J61" s="12">
        <v>26.0</v>
      </c>
      <c r="K61" s="12" t="s">
        <v>356</v>
      </c>
      <c r="L61" s="12">
        <v>0.0</v>
      </c>
      <c r="M61" s="12">
        <v>0.0</v>
      </c>
      <c r="N61" s="14">
        <v>38.0</v>
      </c>
      <c r="O61" s="14" t="s">
        <v>142</v>
      </c>
      <c r="P61" s="15">
        <v>28.5</v>
      </c>
      <c r="Q61" s="15">
        <v>114.0</v>
      </c>
      <c r="R61" s="15" t="s">
        <v>383</v>
      </c>
      <c r="S61" s="9">
        <f>+1</f>
        <v>1</v>
      </c>
      <c r="T61" s="9">
        <f>+5</f>
        <v>5</v>
      </c>
      <c r="U61" s="9">
        <f>+2</f>
        <v>2</v>
      </c>
      <c r="V61" s="6">
        <v>2.0</v>
      </c>
      <c r="W61" s="6">
        <v>10.0</v>
      </c>
      <c r="X61" s="6">
        <v>40.0</v>
      </c>
      <c r="Y61" s="6">
        <v>19.0</v>
      </c>
      <c r="Z61" s="6">
        <v>1.0</v>
      </c>
    </row>
    <row r="62">
      <c r="A62" s="6">
        <v>2015.0</v>
      </c>
      <c r="B62" s="6" t="s">
        <v>436</v>
      </c>
      <c r="C62" s="6" t="s">
        <v>323</v>
      </c>
      <c r="D62" s="6">
        <v>71.0</v>
      </c>
      <c r="E62" s="6">
        <v>74.0</v>
      </c>
      <c r="F62" s="6">
        <v>73.0</v>
      </c>
      <c r="G62" s="6">
        <v>78.0</v>
      </c>
      <c r="H62" s="6">
        <v>296.0</v>
      </c>
      <c r="I62" s="9">
        <f t="shared" si="19"/>
        <v>8</v>
      </c>
      <c r="J62" s="12">
        <v>38.0</v>
      </c>
      <c r="K62" s="12" t="s">
        <v>167</v>
      </c>
      <c r="L62" s="12">
        <v>0.0</v>
      </c>
      <c r="M62" s="12">
        <v>0.0</v>
      </c>
      <c r="N62" s="14">
        <v>40.0</v>
      </c>
      <c r="O62" s="14" t="s">
        <v>132</v>
      </c>
      <c r="P62" s="15">
        <v>28.3</v>
      </c>
      <c r="Q62" s="15">
        <v>113.0</v>
      </c>
      <c r="R62" s="15" t="s">
        <v>108</v>
      </c>
      <c r="S62" s="9">
        <f>+5</f>
        <v>5</v>
      </c>
      <c r="T62" s="9">
        <f>+11</f>
        <v>11</v>
      </c>
      <c r="U62" s="6">
        <v>-8.0</v>
      </c>
      <c r="V62" s="6">
        <v>0.0</v>
      </c>
      <c r="W62" s="6">
        <v>13.0</v>
      </c>
      <c r="X62" s="6">
        <v>41.0</v>
      </c>
      <c r="Y62" s="6">
        <v>15.0</v>
      </c>
      <c r="Z62" s="6">
        <v>3.0</v>
      </c>
    </row>
    <row r="63">
      <c r="A63" s="6">
        <v>2015.0</v>
      </c>
      <c r="B63" s="6" t="s">
        <v>422</v>
      </c>
      <c r="C63" s="6">
        <v>62.0</v>
      </c>
      <c r="D63" s="6">
        <v>74.0</v>
      </c>
      <c r="E63" s="6">
        <v>72.0</v>
      </c>
      <c r="F63" s="6">
        <v>74.0</v>
      </c>
      <c r="G63" s="6">
        <v>77.0</v>
      </c>
      <c r="H63" s="6">
        <v>297.0</v>
      </c>
      <c r="I63" s="9">
        <f>+9</f>
        <v>9</v>
      </c>
      <c r="J63" s="12">
        <v>25.0</v>
      </c>
      <c r="K63" s="12" t="s">
        <v>349</v>
      </c>
      <c r="L63" s="12">
        <v>0.0</v>
      </c>
      <c r="M63" s="12">
        <v>0.0</v>
      </c>
      <c r="N63" s="14">
        <v>44.0</v>
      </c>
      <c r="O63" s="14" t="s">
        <v>188</v>
      </c>
      <c r="P63" s="15">
        <v>30.5</v>
      </c>
      <c r="Q63" s="15">
        <v>122.0</v>
      </c>
      <c r="R63" s="15" t="s">
        <v>142</v>
      </c>
      <c r="S63" s="9">
        <f t="shared" ref="S63:S65" si="20">+3</f>
        <v>3</v>
      </c>
      <c r="T63" s="9">
        <f>+9</f>
        <v>9</v>
      </c>
      <c r="U63" s="6">
        <v>-3.0</v>
      </c>
      <c r="V63" s="6">
        <v>0.0</v>
      </c>
      <c r="W63" s="6">
        <v>9.0</v>
      </c>
      <c r="X63" s="6">
        <v>48.0</v>
      </c>
      <c r="Y63" s="6">
        <v>12.0</v>
      </c>
      <c r="Z63" s="6">
        <v>3.0</v>
      </c>
    </row>
    <row r="64">
      <c r="A64" s="6">
        <v>2015.0</v>
      </c>
      <c r="B64" s="6" t="s">
        <v>437</v>
      </c>
      <c r="C64" s="6">
        <v>63.0</v>
      </c>
      <c r="D64" s="6">
        <v>70.0</v>
      </c>
      <c r="E64" s="6">
        <v>74.0</v>
      </c>
      <c r="F64" s="6">
        <v>75.0</v>
      </c>
      <c r="G64" s="6">
        <v>79.0</v>
      </c>
      <c r="H64" s="6">
        <v>298.0</v>
      </c>
      <c r="I64" s="9">
        <f>+10</f>
        <v>10</v>
      </c>
      <c r="J64" s="12">
        <v>28.0</v>
      </c>
      <c r="K64" s="12" t="s">
        <v>132</v>
      </c>
      <c r="L64" s="12">
        <v>0.0</v>
      </c>
      <c r="M64" s="12">
        <v>0.0</v>
      </c>
      <c r="N64" s="14">
        <v>43.0</v>
      </c>
      <c r="O64" s="14" t="s">
        <v>378</v>
      </c>
      <c r="P64" s="15">
        <v>29.3</v>
      </c>
      <c r="Q64" s="15">
        <v>117.0</v>
      </c>
      <c r="R64" s="15" t="s">
        <v>314</v>
      </c>
      <c r="S64" s="9">
        <f t="shared" si="20"/>
        <v>3</v>
      </c>
      <c r="T64" s="9">
        <f>+15</f>
        <v>15</v>
      </c>
      <c r="U64" s="6">
        <v>-8.0</v>
      </c>
      <c r="V64" s="6">
        <v>0.0</v>
      </c>
      <c r="W64" s="6">
        <v>14.0</v>
      </c>
      <c r="X64" s="6">
        <v>38.0</v>
      </c>
      <c r="Y64" s="6">
        <v>16.0</v>
      </c>
      <c r="Z64" s="6">
        <v>4.0</v>
      </c>
    </row>
    <row r="65">
      <c r="A65" s="6">
        <v>2015.0</v>
      </c>
      <c r="B65" s="6" t="s">
        <v>439</v>
      </c>
      <c r="C65" s="6" t="s">
        <v>356</v>
      </c>
      <c r="D65" s="6">
        <v>73.0</v>
      </c>
      <c r="E65" s="6">
        <v>76.0</v>
      </c>
      <c r="F65" s="6">
        <v>74.0</v>
      </c>
      <c r="G65" s="6">
        <v>77.0</v>
      </c>
      <c r="H65" s="6">
        <v>300.0</v>
      </c>
      <c r="I65" s="9">
        <f t="shared" ref="I65:I69" si="21">+12</f>
        <v>12</v>
      </c>
      <c r="J65" s="12">
        <v>35.0</v>
      </c>
      <c r="K65" s="12" t="s">
        <v>227</v>
      </c>
      <c r="L65" s="12">
        <v>0.0</v>
      </c>
      <c r="M65" s="12">
        <v>0.0</v>
      </c>
      <c r="N65" s="14">
        <v>41.0</v>
      </c>
      <c r="O65" s="14" t="s">
        <v>214</v>
      </c>
      <c r="P65" s="15">
        <v>29.8</v>
      </c>
      <c r="Q65" s="15">
        <v>119.0</v>
      </c>
      <c r="R65" s="15" t="s">
        <v>193</v>
      </c>
      <c r="S65" s="9">
        <f t="shared" si="20"/>
        <v>3</v>
      </c>
      <c r="T65" s="9">
        <f>+10</f>
        <v>10</v>
      </c>
      <c r="U65" s="6">
        <v>-1.0</v>
      </c>
      <c r="V65" s="6">
        <v>0.0</v>
      </c>
      <c r="W65" s="6">
        <v>9.0</v>
      </c>
      <c r="X65" s="6">
        <v>44.0</v>
      </c>
      <c r="Y65" s="6">
        <v>17.0</v>
      </c>
      <c r="Z65" s="6">
        <v>2.0</v>
      </c>
    </row>
    <row r="66">
      <c r="A66" s="6">
        <v>2015.0</v>
      </c>
      <c r="B66" s="6" t="s">
        <v>222</v>
      </c>
      <c r="C66" s="6" t="s">
        <v>356</v>
      </c>
      <c r="D66" s="6">
        <v>74.0</v>
      </c>
      <c r="E66" s="6">
        <v>76.0</v>
      </c>
      <c r="F66" s="6">
        <v>77.0</v>
      </c>
      <c r="G66" s="6">
        <v>73.0</v>
      </c>
      <c r="H66" s="6">
        <v>300.0</v>
      </c>
      <c r="I66" s="9">
        <f t="shared" si="21"/>
        <v>12</v>
      </c>
      <c r="J66" s="12">
        <v>30.0</v>
      </c>
      <c r="K66" s="12" t="s">
        <v>105</v>
      </c>
      <c r="L66" s="12">
        <v>0.0</v>
      </c>
      <c r="M66" s="12">
        <v>0.0</v>
      </c>
      <c r="N66" s="14">
        <v>45.0</v>
      </c>
      <c r="O66" s="14" t="s">
        <v>276</v>
      </c>
      <c r="P66" s="15">
        <v>30.5</v>
      </c>
      <c r="Q66" s="15">
        <v>122.0</v>
      </c>
      <c r="R66" s="15" t="s">
        <v>142</v>
      </c>
      <c r="S66" s="9">
        <f t="shared" ref="S66:T66" si="22">+7</f>
        <v>7</v>
      </c>
      <c r="T66" s="9">
        <f t="shared" si="22"/>
        <v>7</v>
      </c>
      <c r="U66" s="6">
        <v>-2.0</v>
      </c>
      <c r="V66" s="6">
        <v>0.0</v>
      </c>
      <c r="W66" s="6">
        <v>9.0</v>
      </c>
      <c r="X66" s="6">
        <v>48.0</v>
      </c>
      <c r="Y66" s="6">
        <v>12.0</v>
      </c>
      <c r="Z66" s="6">
        <v>3.0</v>
      </c>
    </row>
    <row r="67">
      <c r="A67" s="6">
        <v>2015.0</v>
      </c>
      <c r="B67" s="6" t="s">
        <v>441</v>
      </c>
      <c r="C67" s="6" t="s">
        <v>356</v>
      </c>
      <c r="D67" s="6">
        <v>71.0</v>
      </c>
      <c r="E67" s="6">
        <v>70.0</v>
      </c>
      <c r="F67" s="6">
        <v>79.0</v>
      </c>
      <c r="G67" s="6">
        <v>80.0</v>
      </c>
      <c r="H67" s="6">
        <v>300.0</v>
      </c>
      <c r="I67" s="9">
        <f t="shared" si="21"/>
        <v>12</v>
      </c>
      <c r="J67" s="12">
        <v>26.0</v>
      </c>
      <c r="K67" s="12" t="s">
        <v>356</v>
      </c>
      <c r="L67" s="12">
        <v>0.0</v>
      </c>
      <c r="M67" s="12">
        <v>0.0</v>
      </c>
      <c r="N67" s="14">
        <v>40.0</v>
      </c>
      <c r="O67" s="14" t="s">
        <v>132</v>
      </c>
      <c r="P67" s="15">
        <v>29.8</v>
      </c>
      <c r="Q67" s="15">
        <v>119.0</v>
      </c>
      <c r="R67" s="15" t="s">
        <v>193</v>
      </c>
      <c r="S67" s="9">
        <f t="shared" ref="S67:S68" si="23">+3</f>
        <v>3</v>
      </c>
      <c r="T67" s="9">
        <f>+10</f>
        <v>10</v>
      </c>
      <c r="U67" s="6">
        <v>-1.0</v>
      </c>
      <c r="V67" s="6">
        <v>0.0</v>
      </c>
      <c r="W67" s="6">
        <v>10.0</v>
      </c>
      <c r="X67" s="6">
        <v>43.0</v>
      </c>
      <c r="Y67" s="6">
        <v>16.0</v>
      </c>
      <c r="Z67" s="6">
        <v>3.0</v>
      </c>
    </row>
    <row r="68">
      <c r="A68" s="6">
        <v>2015.0</v>
      </c>
      <c r="B68" s="6" t="s">
        <v>415</v>
      </c>
      <c r="C68" s="6" t="s">
        <v>356</v>
      </c>
      <c r="D68" s="6">
        <v>76.0</v>
      </c>
      <c r="E68" s="6">
        <v>75.0</v>
      </c>
      <c r="F68" s="6">
        <v>73.0</v>
      </c>
      <c r="G68" s="6">
        <v>76.0</v>
      </c>
      <c r="H68" s="6">
        <v>300.0</v>
      </c>
      <c r="I68" s="9">
        <f t="shared" si="21"/>
        <v>12</v>
      </c>
      <c r="J68" s="12">
        <v>37.0</v>
      </c>
      <c r="K68" s="12" t="s">
        <v>115</v>
      </c>
      <c r="L68" s="12">
        <v>0.0</v>
      </c>
      <c r="M68" s="12">
        <v>0.0</v>
      </c>
      <c r="N68" s="14">
        <v>38.0</v>
      </c>
      <c r="O68" s="14" t="s">
        <v>142</v>
      </c>
      <c r="P68" s="15">
        <v>29.8</v>
      </c>
      <c r="Q68" s="15">
        <v>119.0</v>
      </c>
      <c r="R68" s="15" t="s">
        <v>193</v>
      </c>
      <c r="S68" s="9">
        <f t="shared" si="23"/>
        <v>3</v>
      </c>
      <c r="T68" s="9">
        <f>+11</f>
        <v>11</v>
      </c>
      <c r="U68" s="6">
        <v>-2.0</v>
      </c>
      <c r="V68" s="6">
        <v>0.0</v>
      </c>
      <c r="W68" s="6">
        <v>9.0</v>
      </c>
      <c r="X68" s="6">
        <v>46.0</v>
      </c>
      <c r="Y68" s="6">
        <v>13.0</v>
      </c>
      <c r="Z68" s="6">
        <v>4.0</v>
      </c>
    </row>
    <row r="69">
      <c r="A69" s="6">
        <v>2015.0</v>
      </c>
      <c r="B69" s="6" t="s">
        <v>360</v>
      </c>
      <c r="C69" s="6" t="s">
        <v>356</v>
      </c>
      <c r="D69" s="6">
        <v>72.0</v>
      </c>
      <c r="E69" s="6">
        <v>73.0</v>
      </c>
      <c r="F69" s="6">
        <v>77.0</v>
      </c>
      <c r="G69" s="6">
        <v>78.0</v>
      </c>
      <c r="H69" s="6">
        <v>300.0</v>
      </c>
      <c r="I69" s="9">
        <f t="shared" si="21"/>
        <v>12</v>
      </c>
      <c r="J69" s="12">
        <v>32.0</v>
      </c>
      <c r="K69" s="12" t="s">
        <v>378</v>
      </c>
      <c r="L69" s="12">
        <v>0.0</v>
      </c>
      <c r="M69" s="12">
        <v>0.0</v>
      </c>
      <c r="N69" s="14">
        <v>45.0</v>
      </c>
      <c r="O69" s="14" t="s">
        <v>276</v>
      </c>
      <c r="P69" s="15">
        <v>31.0</v>
      </c>
      <c r="Q69" s="15">
        <v>124.0</v>
      </c>
      <c r="R69" s="15" t="s">
        <v>404</v>
      </c>
      <c r="S69" s="9">
        <f>+6</f>
        <v>6</v>
      </c>
      <c r="T69" s="9">
        <f>+2</f>
        <v>2</v>
      </c>
      <c r="U69" s="9">
        <f>+4</f>
        <v>4</v>
      </c>
      <c r="V69" s="6">
        <v>0.0</v>
      </c>
      <c r="W69" s="6">
        <v>6.0</v>
      </c>
      <c r="X69" s="6">
        <v>50.0</v>
      </c>
      <c r="Y69" s="6">
        <v>14.0</v>
      </c>
      <c r="Z69" s="6">
        <v>2.0</v>
      </c>
    </row>
    <row r="70">
      <c r="A70" s="6">
        <v>2015.0</v>
      </c>
      <c r="B70" s="6" t="s">
        <v>462</v>
      </c>
      <c r="C70" s="6" t="s">
        <v>370</v>
      </c>
      <c r="D70" s="6">
        <v>76.0</v>
      </c>
      <c r="E70" s="6">
        <v>79.0</v>
      </c>
      <c r="F70" s="6">
        <v>73.0</v>
      </c>
      <c r="G70" s="6">
        <v>73.0</v>
      </c>
      <c r="H70" s="6">
        <v>301.0</v>
      </c>
      <c r="I70" s="9">
        <f t="shared" ref="I70:I71" si="24">+13</f>
        <v>13</v>
      </c>
      <c r="J70" s="12">
        <v>43.0</v>
      </c>
      <c r="K70" s="12">
        <v>3.0</v>
      </c>
      <c r="L70" s="12">
        <v>0.0</v>
      </c>
      <c r="M70" s="12">
        <v>0.0</v>
      </c>
      <c r="N70" s="14">
        <v>38.0</v>
      </c>
      <c r="O70" s="14" t="s">
        <v>142</v>
      </c>
      <c r="P70" s="15">
        <v>29.5</v>
      </c>
      <c r="Q70" s="15">
        <v>118.0</v>
      </c>
      <c r="R70" s="15" t="s">
        <v>336</v>
      </c>
      <c r="S70" s="9">
        <f>+4</f>
        <v>4</v>
      </c>
      <c r="T70" s="9">
        <f>+8</f>
        <v>8</v>
      </c>
      <c r="U70" s="9">
        <f>+1</f>
        <v>1</v>
      </c>
      <c r="V70" s="6">
        <v>0.0</v>
      </c>
      <c r="W70" s="6">
        <v>9.0</v>
      </c>
      <c r="X70" s="6">
        <v>44.0</v>
      </c>
      <c r="Y70" s="6">
        <v>16.0</v>
      </c>
      <c r="Z70" s="6">
        <v>3.0</v>
      </c>
    </row>
    <row r="71">
      <c r="A71" s="6">
        <v>2015.0</v>
      </c>
      <c r="B71" s="6" t="s">
        <v>236</v>
      </c>
      <c r="C71" s="6" t="s">
        <v>370</v>
      </c>
      <c r="D71" s="6">
        <v>76.0</v>
      </c>
      <c r="E71" s="6">
        <v>73.0</v>
      </c>
      <c r="F71" s="6">
        <v>74.0</v>
      </c>
      <c r="G71" s="6">
        <v>78.0</v>
      </c>
      <c r="H71" s="6">
        <v>301.0</v>
      </c>
      <c r="I71" s="9">
        <f t="shared" si="24"/>
        <v>13</v>
      </c>
      <c r="J71" s="12">
        <v>21.0</v>
      </c>
      <c r="K71" s="12" t="s">
        <v>132</v>
      </c>
      <c r="L71" s="12">
        <v>0.0</v>
      </c>
      <c r="M71" s="12">
        <v>0.0</v>
      </c>
      <c r="N71" s="14">
        <v>36.0</v>
      </c>
      <c r="O71" s="14" t="s">
        <v>172</v>
      </c>
      <c r="P71" s="15">
        <v>23.5</v>
      </c>
      <c r="Q71" s="15">
        <v>94.0</v>
      </c>
      <c r="R71" s="15">
        <v>71.0</v>
      </c>
      <c r="S71" s="9">
        <f>+2</f>
        <v>2</v>
      </c>
      <c r="T71" s="9">
        <f>+7</f>
        <v>7</v>
      </c>
      <c r="U71" s="9">
        <f>+4</f>
        <v>4</v>
      </c>
      <c r="V71" s="6">
        <v>0.0</v>
      </c>
      <c r="W71" s="6">
        <v>9.0</v>
      </c>
      <c r="X71" s="6">
        <v>45.0</v>
      </c>
      <c r="Y71" s="6">
        <v>14.0</v>
      </c>
      <c r="Z71" s="6">
        <v>4.0</v>
      </c>
    </row>
    <row r="72">
      <c r="A72" s="6">
        <v>2015.0</v>
      </c>
      <c r="B72" s="6" t="s">
        <v>321</v>
      </c>
      <c r="C72" s="6">
        <v>71.0</v>
      </c>
      <c r="D72" s="6">
        <v>78.0</v>
      </c>
      <c r="E72" s="6">
        <v>75.0</v>
      </c>
      <c r="F72" s="6">
        <v>73.0</v>
      </c>
      <c r="G72" s="6">
        <v>76.0</v>
      </c>
      <c r="H72" s="6">
        <v>302.0</v>
      </c>
      <c r="I72" s="9">
        <f>+14</f>
        <v>14</v>
      </c>
      <c r="J72" s="12">
        <v>32.0</v>
      </c>
      <c r="K72" s="12" t="s">
        <v>378</v>
      </c>
      <c r="L72" s="12">
        <v>0.0</v>
      </c>
      <c r="M72" s="12">
        <v>0.0</v>
      </c>
      <c r="N72" s="14">
        <v>36.0</v>
      </c>
      <c r="O72" s="14" t="s">
        <v>349</v>
      </c>
      <c r="P72" s="15">
        <v>28.5</v>
      </c>
      <c r="Q72" s="15">
        <v>114.0</v>
      </c>
      <c r="R72" s="15" t="s">
        <v>383</v>
      </c>
      <c r="S72" s="9">
        <f>+6</f>
        <v>6</v>
      </c>
      <c r="T72" s="9">
        <f>+5</f>
        <v>5</v>
      </c>
      <c r="U72" s="9">
        <f>+3</f>
        <v>3</v>
      </c>
      <c r="V72" s="6">
        <v>0.0</v>
      </c>
      <c r="W72" s="6">
        <v>9.0</v>
      </c>
      <c r="X72" s="6">
        <v>45.0</v>
      </c>
      <c r="Y72" s="6">
        <v>14.0</v>
      </c>
      <c r="Z72" s="6">
        <v>4.0</v>
      </c>
    </row>
    <row r="73">
      <c r="A73" s="6">
        <v>2015.0</v>
      </c>
      <c r="B73" s="6" t="s">
        <v>478</v>
      </c>
      <c r="C73" s="6">
        <v>72.0</v>
      </c>
      <c r="D73" s="6">
        <v>78.0</v>
      </c>
      <c r="E73" s="6">
        <v>74.0</v>
      </c>
      <c r="F73" s="6">
        <v>75.0</v>
      </c>
      <c r="G73" s="6">
        <v>77.0</v>
      </c>
      <c r="H73" s="6">
        <v>304.0</v>
      </c>
      <c r="I73" s="9">
        <f>+16</f>
        <v>16</v>
      </c>
      <c r="J73" s="12">
        <v>36.0</v>
      </c>
      <c r="K73" s="12" t="s">
        <v>197</v>
      </c>
      <c r="L73" s="12">
        <v>0.0</v>
      </c>
      <c r="M73" s="12">
        <v>0.0</v>
      </c>
      <c r="N73" s="14">
        <v>41.0</v>
      </c>
      <c r="O73" s="14" t="s">
        <v>214</v>
      </c>
      <c r="P73" s="15">
        <v>31.3</v>
      </c>
      <c r="Q73" s="15">
        <v>125.0</v>
      </c>
      <c r="R73" s="15">
        <v>70.0</v>
      </c>
      <c r="S73" s="6" t="s">
        <v>127</v>
      </c>
      <c r="T73" s="9">
        <f>+9</f>
        <v>9</v>
      </c>
      <c r="U73" s="9">
        <f>+7</f>
        <v>7</v>
      </c>
      <c r="V73" s="6">
        <v>0.0</v>
      </c>
      <c r="W73" s="6">
        <v>7.0</v>
      </c>
      <c r="X73" s="6">
        <v>43.0</v>
      </c>
      <c r="Y73" s="6">
        <v>21.0</v>
      </c>
      <c r="Z73" s="6">
        <v>1.0</v>
      </c>
    </row>
    <row r="74">
      <c r="A74" s="6">
        <v>2015.0</v>
      </c>
      <c r="B74" s="6" t="s">
        <v>376</v>
      </c>
      <c r="C74" s="6" t="s">
        <v>300</v>
      </c>
      <c r="D74" s="6">
        <v>70.0</v>
      </c>
      <c r="E74" s="6">
        <v>75.0</v>
      </c>
      <c r="F74" s="6">
        <v>83.0</v>
      </c>
      <c r="G74" s="6">
        <v>78.0</v>
      </c>
      <c r="H74" s="6">
        <v>306.0</v>
      </c>
      <c r="I74" s="9">
        <f t="shared" ref="I74:I76" si="25">+18</f>
        <v>18</v>
      </c>
      <c r="J74" s="12">
        <v>32.0</v>
      </c>
      <c r="K74" s="12" t="s">
        <v>378</v>
      </c>
      <c r="L74" s="12">
        <v>0.0</v>
      </c>
      <c r="M74" s="12">
        <v>0.0</v>
      </c>
      <c r="N74" s="14">
        <v>37.0</v>
      </c>
      <c r="O74" s="14" t="s">
        <v>295</v>
      </c>
      <c r="P74" s="15">
        <v>30.5</v>
      </c>
      <c r="Q74" s="15">
        <v>122.0</v>
      </c>
      <c r="R74" s="15" t="s">
        <v>142</v>
      </c>
      <c r="S74" s="9">
        <f>+5</f>
        <v>5</v>
      </c>
      <c r="T74" s="9">
        <f>+13</f>
        <v>13</v>
      </c>
      <c r="U74" s="6" t="s">
        <v>127</v>
      </c>
      <c r="V74" s="6">
        <v>1.0</v>
      </c>
      <c r="W74" s="6">
        <v>12.0</v>
      </c>
      <c r="X74" s="6">
        <v>31.0</v>
      </c>
      <c r="Y74" s="6">
        <v>24.0</v>
      </c>
      <c r="Z74" s="6">
        <v>4.0</v>
      </c>
    </row>
    <row r="75">
      <c r="A75" s="6">
        <v>2015.0</v>
      </c>
      <c r="B75" s="6" t="s">
        <v>389</v>
      </c>
      <c r="C75" s="6" t="s">
        <v>300</v>
      </c>
      <c r="D75" s="6">
        <v>80.0</v>
      </c>
      <c r="E75" s="6">
        <v>77.0</v>
      </c>
      <c r="F75" s="6">
        <v>79.0</v>
      </c>
      <c r="G75" s="6">
        <v>70.0</v>
      </c>
      <c r="H75" s="6">
        <v>306.0</v>
      </c>
      <c r="I75" s="9">
        <f t="shared" si="25"/>
        <v>18</v>
      </c>
      <c r="J75" s="12">
        <v>22.0</v>
      </c>
      <c r="K75" s="12">
        <v>2.0</v>
      </c>
      <c r="L75" s="12">
        <v>0.0</v>
      </c>
      <c r="M75" s="12">
        <v>0.0</v>
      </c>
      <c r="N75" s="14">
        <v>19.0</v>
      </c>
      <c r="O75" s="14" t="s">
        <v>142</v>
      </c>
      <c r="P75" s="15">
        <v>15.5</v>
      </c>
      <c r="Q75" s="15">
        <v>62.0</v>
      </c>
      <c r="R75" s="15" t="s">
        <v>404</v>
      </c>
      <c r="S75" s="9">
        <f>+4</f>
        <v>4</v>
      </c>
      <c r="T75" s="9">
        <f>+16</f>
        <v>16</v>
      </c>
      <c r="U75" s="6">
        <v>-2.0</v>
      </c>
      <c r="V75" s="6">
        <v>0.0</v>
      </c>
      <c r="W75" s="6">
        <v>10.0</v>
      </c>
      <c r="X75" s="6">
        <v>43.0</v>
      </c>
      <c r="Y75" s="6">
        <v>11.0</v>
      </c>
      <c r="Z75" s="6">
        <v>8.0</v>
      </c>
    </row>
    <row r="76">
      <c r="A76" s="6">
        <v>2015.0</v>
      </c>
      <c r="B76" s="6" t="s">
        <v>492</v>
      </c>
      <c r="C76" s="6" t="s">
        <v>300</v>
      </c>
      <c r="D76" s="6">
        <v>77.0</v>
      </c>
      <c r="E76" s="6">
        <v>78.0</v>
      </c>
      <c r="F76" s="6">
        <v>75.0</v>
      </c>
      <c r="G76" s="6">
        <v>76.0</v>
      </c>
      <c r="H76" s="6">
        <v>306.0</v>
      </c>
      <c r="I76" s="9">
        <f t="shared" si="25"/>
        <v>18</v>
      </c>
      <c r="J76" s="12">
        <v>24.0</v>
      </c>
      <c r="K76" s="12" t="s">
        <v>378</v>
      </c>
      <c r="L76" s="12">
        <v>0.0</v>
      </c>
      <c r="M76" s="12">
        <v>0.0</v>
      </c>
      <c r="N76" s="14">
        <v>26.0</v>
      </c>
      <c r="O76" s="14" t="s">
        <v>300</v>
      </c>
      <c r="P76" s="15">
        <v>21.3</v>
      </c>
      <c r="Q76" s="15">
        <v>85.0</v>
      </c>
      <c r="R76" s="15" t="s">
        <v>331</v>
      </c>
      <c r="S76" s="9">
        <f>+1</f>
        <v>1</v>
      </c>
      <c r="T76" s="9">
        <f>+15</f>
        <v>15</v>
      </c>
      <c r="U76" s="9">
        <f>+2</f>
        <v>2</v>
      </c>
      <c r="V76" s="6">
        <v>0.0</v>
      </c>
      <c r="W76" s="6">
        <v>9.0</v>
      </c>
      <c r="X76" s="6">
        <v>40.0</v>
      </c>
      <c r="Y76" s="6">
        <v>19.0</v>
      </c>
      <c r="Z76" s="6">
        <v>4.0</v>
      </c>
    </row>
    <row r="77">
      <c r="A77" s="6">
        <v>2015.0</v>
      </c>
      <c r="B77" s="6" t="s">
        <v>369</v>
      </c>
      <c r="C77" s="6">
        <v>76.0</v>
      </c>
      <c r="D77" s="6">
        <v>85.0</v>
      </c>
      <c r="E77" s="6">
        <v>79.0</v>
      </c>
      <c r="F77" s="6">
        <v>75.0</v>
      </c>
      <c r="G77" s="6">
        <v>80.0</v>
      </c>
      <c r="H77" s="6">
        <v>319.0</v>
      </c>
      <c r="I77" s="9">
        <f>+31</f>
        <v>31</v>
      </c>
      <c r="J77" s="12">
        <v>11.0</v>
      </c>
      <c r="K77" s="12">
        <v>76.0</v>
      </c>
      <c r="L77" s="12">
        <v>0.0</v>
      </c>
      <c r="M77" s="12">
        <v>0.0</v>
      </c>
      <c r="N77" s="14">
        <v>21.0</v>
      </c>
      <c r="O77" s="14">
        <v>76.0</v>
      </c>
      <c r="P77" s="15">
        <v>21.8</v>
      </c>
      <c r="Q77" s="15">
        <v>87.0</v>
      </c>
      <c r="R77" s="15" t="s">
        <v>344</v>
      </c>
      <c r="S77" s="9">
        <f>+7</f>
        <v>7</v>
      </c>
      <c r="T77" s="9">
        <f>+21</f>
        <v>21</v>
      </c>
      <c r="U77" s="9">
        <f>+3</f>
        <v>3</v>
      </c>
      <c r="V77" s="6">
        <v>0.0</v>
      </c>
      <c r="W77" s="6">
        <v>7.0</v>
      </c>
      <c r="X77" s="6">
        <v>35.0</v>
      </c>
      <c r="Y77" s="6">
        <v>24.0</v>
      </c>
      <c r="Z77" s="6">
        <v>6.0</v>
      </c>
    </row>
    <row r="78">
      <c r="A78" s="6">
        <v>2015.0</v>
      </c>
      <c r="B78" s="6" t="s">
        <v>500</v>
      </c>
      <c r="C78" s="6" t="s">
        <v>386</v>
      </c>
      <c r="D78" s="6">
        <v>76.0</v>
      </c>
      <c r="E78" s="6">
        <v>77.0</v>
      </c>
      <c r="F78" s="6">
        <v>0.0</v>
      </c>
      <c r="G78" s="6">
        <v>0.0</v>
      </c>
      <c r="H78" s="6">
        <v>153.0</v>
      </c>
      <c r="I78" s="9">
        <f>+9</f>
        <v>9</v>
      </c>
      <c r="J78" s="12">
        <v>9.0</v>
      </c>
      <c r="K78" s="12">
        <v>0.0</v>
      </c>
      <c r="L78" s="12">
        <v>0.0</v>
      </c>
      <c r="M78" s="12">
        <v>0.0</v>
      </c>
      <c r="N78" s="14">
        <v>23.0</v>
      </c>
      <c r="O78" s="14">
        <v>0.0</v>
      </c>
      <c r="P78" s="15">
        <v>34.0</v>
      </c>
      <c r="Q78" s="15">
        <v>68.0</v>
      </c>
      <c r="R78" s="15">
        <v>0.0</v>
      </c>
      <c r="S78" s="9">
        <f>+3</f>
        <v>3</v>
      </c>
      <c r="T78" s="9">
        <f>+7</f>
        <v>7</v>
      </c>
      <c r="U78" s="6">
        <v>-1.0</v>
      </c>
      <c r="V78" s="6">
        <v>0.0</v>
      </c>
      <c r="W78" s="6">
        <v>4.0</v>
      </c>
      <c r="X78" s="6">
        <v>22.0</v>
      </c>
      <c r="Y78" s="6">
        <v>8.0</v>
      </c>
      <c r="Z78" s="6">
        <v>2.0</v>
      </c>
    </row>
    <row r="79">
      <c r="A79" s="6">
        <v>2015.0</v>
      </c>
      <c r="B79" s="6" t="s">
        <v>503</v>
      </c>
      <c r="C79" s="6" t="s">
        <v>386</v>
      </c>
      <c r="D79" s="6">
        <v>0.0</v>
      </c>
      <c r="E79" s="6">
        <v>0.0</v>
      </c>
      <c r="F79" s="6">
        <v>0.0</v>
      </c>
      <c r="G79" s="6">
        <v>0.0</v>
      </c>
      <c r="H79" s="6">
        <v>0.0</v>
      </c>
      <c r="I79" s="6" t="s">
        <v>127</v>
      </c>
      <c r="J79" s="12">
        <v>0.0</v>
      </c>
      <c r="K79" s="12">
        <v>0.0</v>
      </c>
      <c r="L79" s="12">
        <v>0.0</v>
      </c>
      <c r="M79" s="12">
        <v>0.0</v>
      </c>
      <c r="N79" s="14">
        <v>0.0</v>
      </c>
      <c r="O79" s="14">
        <v>0.0</v>
      </c>
      <c r="P79" s="15">
        <v>0.0</v>
      </c>
      <c r="Q79" s="15">
        <v>0.0</v>
      </c>
      <c r="R79" s="15">
        <v>0.0</v>
      </c>
      <c r="S79" s="6" t="s">
        <v>127</v>
      </c>
      <c r="T79" s="6" t="s">
        <v>127</v>
      </c>
      <c r="U79" s="6" t="s">
        <v>127</v>
      </c>
      <c r="V79" s="6">
        <v>0.0</v>
      </c>
      <c r="W79" s="6">
        <v>0.0</v>
      </c>
      <c r="X79" s="6">
        <v>0.0</v>
      </c>
      <c r="Y79" s="6">
        <v>0.0</v>
      </c>
      <c r="Z79" s="6">
        <v>0.0</v>
      </c>
    </row>
    <row r="80">
      <c r="A80" s="6">
        <v>2015.0</v>
      </c>
      <c r="B80" s="6" t="s">
        <v>341</v>
      </c>
      <c r="C80" s="6" t="s">
        <v>386</v>
      </c>
      <c r="D80" s="6">
        <v>0.0</v>
      </c>
      <c r="E80" s="6">
        <v>0.0</v>
      </c>
      <c r="F80" s="6">
        <v>0.0</v>
      </c>
      <c r="G80" s="6">
        <v>0.0</v>
      </c>
      <c r="H80" s="6">
        <v>0.0</v>
      </c>
      <c r="I80" s="6" t="s">
        <v>127</v>
      </c>
      <c r="J80" s="12">
        <v>0.0</v>
      </c>
      <c r="K80" s="12">
        <v>0.0</v>
      </c>
      <c r="L80" s="12">
        <v>0.0</v>
      </c>
      <c r="M80" s="12">
        <v>0.0</v>
      </c>
      <c r="N80" s="14">
        <v>0.0</v>
      </c>
      <c r="O80" s="14">
        <v>0.0</v>
      </c>
      <c r="P80" s="15">
        <v>0.0</v>
      </c>
      <c r="Q80" s="15">
        <v>0.0</v>
      </c>
      <c r="R80" s="15">
        <v>0.0</v>
      </c>
      <c r="S80" s="6" t="s">
        <v>127</v>
      </c>
      <c r="T80" s="6" t="s">
        <v>127</v>
      </c>
      <c r="U80" s="6" t="s">
        <v>127</v>
      </c>
      <c r="V80" s="6">
        <v>0.0</v>
      </c>
      <c r="W80" s="6">
        <v>0.0</v>
      </c>
      <c r="X80" s="6">
        <v>0.0</v>
      </c>
      <c r="Y80" s="6">
        <v>0.0</v>
      </c>
      <c r="Z80" s="6">
        <v>0.0</v>
      </c>
    </row>
    <row r="81">
      <c r="A81" s="6">
        <v>2015.0</v>
      </c>
      <c r="B81" s="6" t="s">
        <v>504</v>
      </c>
      <c r="C81" s="6" t="s">
        <v>505</v>
      </c>
      <c r="D81" s="6">
        <v>86.0</v>
      </c>
      <c r="E81" s="6">
        <v>0.0</v>
      </c>
      <c r="F81" s="6">
        <v>0.0</v>
      </c>
      <c r="G81" s="6">
        <v>0.0</v>
      </c>
      <c r="H81" s="6">
        <v>86.0</v>
      </c>
      <c r="I81" s="9">
        <f>+14</f>
        <v>14</v>
      </c>
      <c r="J81" s="12">
        <v>3.0</v>
      </c>
      <c r="K81" s="12">
        <v>0.0</v>
      </c>
      <c r="L81" s="12">
        <v>0.0</v>
      </c>
      <c r="M81" s="12">
        <v>0.0</v>
      </c>
      <c r="N81" s="14">
        <v>4.0</v>
      </c>
      <c r="O81" s="14">
        <v>0.0</v>
      </c>
      <c r="P81" s="15">
        <v>28.0</v>
      </c>
      <c r="Q81" s="15">
        <v>28.0</v>
      </c>
      <c r="R81" s="15">
        <v>0.0</v>
      </c>
      <c r="S81" s="9">
        <f t="shared" ref="S81:T81" si="26">+7</f>
        <v>7</v>
      </c>
      <c r="T81" s="9">
        <f t="shared" si="26"/>
        <v>7</v>
      </c>
      <c r="U81" s="6" t="s">
        <v>127</v>
      </c>
      <c r="V81" s="6">
        <v>1.0</v>
      </c>
      <c r="W81" s="6">
        <v>0.0</v>
      </c>
      <c r="X81" s="6">
        <v>7.0</v>
      </c>
      <c r="Y81" s="6">
        <v>7.0</v>
      </c>
      <c r="Z81" s="6">
        <v>3.0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20.29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71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12</v>
      </c>
      <c r="L1" s="3" t="s">
        <v>13</v>
      </c>
      <c r="M1" s="3" t="s">
        <v>12</v>
      </c>
      <c r="N1" s="8" t="s">
        <v>14</v>
      </c>
      <c r="O1" s="8" t="s">
        <v>12</v>
      </c>
      <c r="P1" s="10" t="s">
        <v>41</v>
      </c>
      <c r="Q1" s="10" t="s">
        <v>7</v>
      </c>
      <c r="R1" s="10" t="s">
        <v>12</v>
      </c>
      <c r="S1" s="1" t="s">
        <v>42</v>
      </c>
      <c r="T1" s="1" t="s">
        <v>43</v>
      </c>
      <c r="U1" s="1" t="s">
        <v>44</v>
      </c>
      <c r="V1" s="1" t="s">
        <v>45</v>
      </c>
      <c r="W1" s="1" t="s">
        <v>46</v>
      </c>
      <c r="X1" s="1" t="s">
        <v>47</v>
      </c>
      <c r="Y1" s="1" t="s">
        <v>48</v>
      </c>
      <c r="Z1" s="1" t="s">
        <v>49</v>
      </c>
    </row>
    <row r="2">
      <c r="A2" s="6">
        <v>2014.0</v>
      </c>
      <c r="B2" s="6" t="s">
        <v>89</v>
      </c>
      <c r="C2" s="6">
        <v>1.0</v>
      </c>
      <c r="D2" s="6">
        <v>69.0</v>
      </c>
      <c r="E2" s="6">
        <v>63.0</v>
      </c>
      <c r="F2" s="6">
        <v>66.0</v>
      </c>
      <c r="G2" s="6">
        <v>66.0</v>
      </c>
      <c r="H2" s="6">
        <v>264.0</v>
      </c>
      <c r="I2" s="6">
        <v>-24.0</v>
      </c>
      <c r="J2" s="12">
        <v>39.0</v>
      </c>
      <c r="K2" s="12" t="s">
        <v>167</v>
      </c>
      <c r="L2" s="12">
        <v>0.0</v>
      </c>
      <c r="M2" s="12">
        <v>0.0</v>
      </c>
      <c r="N2" s="14">
        <v>61.0</v>
      </c>
      <c r="O2" s="14">
        <v>1.0</v>
      </c>
      <c r="P2" s="15">
        <v>26.8</v>
      </c>
      <c r="Q2" s="15">
        <v>107.0</v>
      </c>
      <c r="R2" s="15" t="s">
        <v>51</v>
      </c>
      <c r="S2" s="6">
        <v>-4.0</v>
      </c>
      <c r="T2" s="6">
        <v>-12.0</v>
      </c>
      <c r="U2" s="6">
        <v>-8.0</v>
      </c>
      <c r="V2" s="6">
        <v>2.0</v>
      </c>
      <c r="W2" s="6">
        <v>28.0</v>
      </c>
      <c r="X2" s="6">
        <v>37.0</v>
      </c>
      <c r="Y2" s="6">
        <v>2.0</v>
      </c>
      <c r="Z2" s="6">
        <v>3.0</v>
      </c>
    </row>
    <row r="3">
      <c r="A3" s="6">
        <v>2014.0</v>
      </c>
      <c r="B3" s="6" t="s">
        <v>253</v>
      </c>
      <c r="C3" s="6">
        <v>2.0</v>
      </c>
      <c r="D3" s="6">
        <v>71.0</v>
      </c>
      <c r="E3" s="6">
        <v>67.0</v>
      </c>
      <c r="F3" s="6">
        <v>63.0</v>
      </c>
      <c r="G3" s="6">
        <v>66.0</v>
      </c>
      <c r="H3" s="6">
        <v>267.0</v>
      </c>
      <c r="I3" s="6">
        <v>-21.0</v>
      </c>
      <c r="J3" s="12">
        <v>37.0</v>
      </c>
      <c r="K3" s="12" t="s">
        <v>59</v>
      </c>
      <c r="L3" s="12">
        <v>0.0</v>
      </c>
      <c r="M3" s="12">
        <v>0.0</v>
      </c>
      <c r="N3" s="14">
        <v>54.0</v>
      </c>
      <c r="O3" s="14" t="s">
        <v>338</v>
      </c>
      <c r="P3" s="15">
        <v>27.3</v>
      </c>
      <c r="Q3" s="15">
        <v>109.0</v>
      </c>
      <c r="R3" s="15" t="s">
        <v>72</v>
      </c>
      <c r="S3" s="6">
        <v>-2.0</v>
      </c>
      <c r="T3" s="6">
        <v>-10.0</v>
      </c>
      <c r="U3" s="6">
        <v>-9.0</v>
      </c>
      <c r="V3" s="6">
        <v>2.0</v>
      </c>
      <c r="W3" s="6">
        <v>24.0</v>
      </c>
      <c r="X3" s="6">
        <v>39.0</v>
      </c>
      <c r="Y3" s="6">
        <v>7.0</v>
      </c>
      <c r="Z3" s="6">
        <v>0.0</v>
      </c>
    </row>
    <row r="4">
      <c r="A4" s="6">
        <v>2014.0</v>
      </c>
      <c r="B4" s="6" t="s">
        <v>307</v>
      </c>
      <c r="C4" s="6">
        <v>3.0</v>
      </c>
      <c r="D4" s="6">
        <v>69.0</v>
      </c>
      <c r="E4" s="6">
        <v>69.0</v>
      </c>
      <c r="F4" s="6">
        <v>64.0</v>
      </c>
      <c r="G4" s="6">
        <v>66.0</v>
      </c>
      <c r="H4" s="6">
        <v>268.0</v>
      </c>
      <c r="I4" s="6">
        <v>-20.0</v>
      </c>
      <c r="J4" s="12">
        <v>37.0</v>
      </c>
      <c r="K4" s="12" t="s">
        <v>59</v>
      </c>
      <c r="L4" s="12">
        <v>0.0</v>
      </c>
      <c r="M4" s="12">
        <v>0.0</v>
      </c>
      <c r="N4" s="14">
        <v>59.0</v>
      </c>
      <c r="O4" s="14" t="s">
        <v>65</v>
      </c>
      <c r="P4" s="15">
        <v>28.3</v>
      </c>
      <c r="Q4" s="15">
        <v>113.0</v>
      </c>
      <c r="R4" s="15" t="s">
        <v>82</v>
      </c>
      <c r="S4" s="6" t="s">
        <v>127</v>
      </c>
      <c r="T4" s="6">
        <v>-12.0</v>
      </c>
      <c r="U4" s="6">
        <v>-8.0</v>
      </c>
      <c r="V4" s="6">
        <v>1.0</v>
      </c>
      <c r="W4" s="6">
        <v>21.0</v>
      </c>
      <c r="X4" s="6">
        <v>47.0</v>
      </c>
      <c r="Y4" s="6">
        <v>3.0</v>
      </c>
      <c r="Z4" s="6">
        <v>0.0</v>
      </c>
    </row>
    <row r="5">
      <c r="A5" s="6">
        <v>2014.0</v>
      </c>
      <c r="B5" s="6" t="s">
        <v>97</v>
      </c>
      <c r="C5" s="6">
        <v>4.0</v>
      </c>
      <c r="D5" s="6">
        <v>70.0</v>
      </c>
      <c r="E5" s="6">
        <v>68.0</v>
      </c>
      <c r="F5" s="6">
        <v>69.0</v>
      </c>
      <c r="G5" s="6">
        <v>63.0</v>
      </c>
      <c r="H5" s="6">
        <v>270.0</v>
      </c>
      <c r="I5" s="6">
        <v>-18.0</v>
      </c>
      <c r="J5" s="12">
        <v>34.0</v>
      </c>
      <c r="K5" s="12" t="s">
        <v>289</v>
      </c>
      <c r="L5" s="12">
        <v>0.0</v>
      </c>
      <c r="M5" s="12">
        <v>0.0</v>
      </c>
      <c r="N5" s="14">
        <v>54.0</v>
      </c>
      <c r="O5" s="14" t="s">
        <v>338</v>
      </c>
      <c r="P5" s="15">
        <v>27.8</v>
      </c>
      <c r="Q5" s="15">
        <v>111.0</v>
      </c>
      <c r="R5" s="15" t="s">
        <v>75</v>
      </c>
      <c r="S5" s="9">
        <f>+2</f>
        <v>2</v>
      </c>
      <c r="T5" s="6">
        <v>-9.0</v>
      </c>
      <c r="U5" s="6">
        <v>-11.0</v>
      </c>
      <c r="V5" s="6">
        <v>0.0</v>
      </c>
      <c r="W5" s="6">
        <v>23.0</v>
      </c>
      <c r="X5" s="6">
        <v>44.0</v>
      </c>
      <c r="Y5" s="6">
        <v>5.0</v>
      </c>
      <c r="Z5" s="6">
        <v>0.0</v>
      </c>
    </row>
    <row r="6">
      <c r="A6" s="6">
        <v>2014.0</v>
      </c>
      <c r="B6" s="6" t="s">
        <v>339</v>
      </c>
      <c r="C6" s="6">
        <v>5.0</v>
      </c>
      <c r="D6" s="6">
        <v>68.0</v>
      </c>
      <c r="E6" s="6">
        <v>71.0</v>
      </c>
      <c r="F6" s="6">
        <v>65.0</v>
      </c>
      <c r="G6" s="6">
        <v>68.0</v>
      </c>
      <c r="H6" s="6">
        <v>272.0</v>
      </c>
      <c r="I6" s="6">
        <v>-16.0</v>
      </c>
      <c r="J6" s="12">
        <v>42.0</v>
      </c>
      <c r="K6" s="12" t="s">
        <v>69</v>
      </c>
      <c r="L6" s="12">
        <v>0.0</v>
      </c>
      <c r="M6" s="12">
        <v>0.0</v>
      </c>
      <c r="N6" s="14">
        <v>59.0</v>
      </c>
      <c r="O6" s="14" t="s">
        <v>65</v>
      </c>
      <c r="P6" s="15">
        <v>29.3</v>
      </c>
      <c r="Q6" s="15">
        <v>117.0</v>
      </c>
      <c r="R6" s="15" t="s">
        <v>314</v>
      </c>
      <c r="S6" s="6">
        <v>-1.0</v>
      </c>
      <c r="T6" s="6">
        <v>-6.0</v>
      </c>
      <c r="U6" s="6">
        <v>-9.0</v>
      </c>
      <c r="V6" s="6">
        <v>1.0</v>
      </c>
      <c r="W6" s="6">
        <v>22.0</v>
      </c>
      <c r="X6" s="6">
        <v>43.0</v>
      </c>
      <c r="Y6" s="6">
        <v>4.0</v>
      </c>
      <c r="Z6" s="6">
        <v>2.0</v>
      </c>
    </row>
    <row r="7">
      <c r="A7" s="6">
        <v>2014.0</v>
      </c>
      <c r="B7" s="6" t="s">
        <v>341</v>
      </c>
      <c r="C7" s="6" t="s">
        <v>77</v>
      </c>
      <c r="D7" s="6">
        <v>71.0</v>
      </c>
      <c r="E7" s="6">
        <v>68.0</v>
      </c>
      <c r="F7" s="6">
        <v>65.0</v>
      </c>
      <c r="G7" s="6">
        <v>69.0</v>
      </c>
      <c r="H7" s="6">
        <v>273.0</v>
      </c>
      <c r="I7" s="6">
        <v>-15.0</v>
      </c>
      <c r="J7" s="12">
        <v>40.0</v>
      </c>
      <c r="K7" s="12" t="s">
        <v>96</v>
      </c>
      <c r="L7" s="12">
        <v>0.0</v>
      </c>
      <c r="M7" s="12">
        <v>0.0</v>
      </c>
      <c r="N7" s="14">
        <v>58.0</v>
      </c>
      <c r="O7" s="14">
        <v>7.0</v>
      </c>
      <c r="P7" s="15">
        <v>29.3</v>
      </c>
      <c r="Q7" s="15">
        <v>117.0</v>
      </c>
      <c r="R7" s="15" t="s">
        <v>314</v>
      </c>
      <c r="S7" s="6">
        <v>-1.0</v>
      </c>
      <c r="T7" s="6">
        <v>-4.0</v>
      </c>
      <c r="U7" s="6">
        <v>-10.0</v>
      </c>
      <c r="V7" s="6">
        <v>0.0</v>
      </c>
      <c r="W7" s="6">
        <v>21.0</v>
      </c>
      <c r="X7" s="6">
        <v>46.0</v>
      </c>
      <c r="Y7" s="6">
        <v>4.0</v>
      </c>
      <c r="Z7" s="6">
        <v>1.0</v>
      </c>
    </row>
    <row r="8">
      <c r="A8" s="6">
        <v>2014.0</v>
      </c>
      <c r="B8" s="6" t="s">
        <v>56</v>
      </c>
      <c r="C8" s="6" t="s">
        <v>77</v>
      </c>
      <c r="D8" s="6">
        <v>65.0</v>
      </c>
      <c r="E8" s="6">
        <v>72.0</v>
      </c>
      <c r="F8" s="6">
        <v>67.0</v>
      </c>
      <c r="G8" s="6">
        <v>69.0</v>
      </c>
      <c r="H8" s="6">
        <v>273.0</v>
      </c>
      <c r="I8" s="6">
        <v>-15.0</v>
      </c>
      <c r="J8" s="12">
        <v>21.0</v>
      </c>
      <c r="K8" s="12" t="s">
        <v>343</v>
      </c>
      <c r="L8" s="12">
        <v>0.0</v>
      </c>
      <c r="M8" s="12">
        <v>0.0</v>
      </c>
      <c r="N8" s="14">
        <v>55.0</v>
      </c>
      <c r="O8" s="14" t="s">
        <v>164</v>
      </c>
      <c r="P8" s="15">
        <v>29.0</v>
      </c>
      <c r="Q8" s="15">
        <v>116.0</v>
      </c>
      <c r="R8" s="15" t="s">
        <v>344</v>
      </c>
      <c r="S8" s="6">
        <v>-2.0</v>
      </c>
      <c r="T8" s="6">
        <v>-5.0</v>
      </c>
      <c r="U8" s="6">
        <v>-8.0</v>
      </c>
      <c r="V8" s="6">
        <v>0.0</v>
      </c>
      <c r="W8" s="6">
        <v>20.0</v>
      </c>
      <c r="X8" s="6">
        <v>47.0</v>
      </c>
      <c r="Y8" s="6">
        <v>5.0</v>
      </c>
      <c r="Z8" s="6">
        <v>0.0</v>
      </c>
    </row>
    <row r="9">
      <c r="A9" s="6">
        <v>2014.0</v>
      </c>
      <c r="B9" s="6" t="s">
        <v>346</v>
      </c>
      <c r="C9" s="6" t="s">
        <v>310</v>
      </c>
      <c r="D9" s="6">
        <v>67.0</v>
      </c>
      <c r="E9" s="6">
        <v>74.0</v>
      </c>
      <c r="F9" s="6">
        <v>66.0</v>
      </c>
      <c r="G9" s="6">
        <v>67.0</v>
      </c>
      <c r="H9" s="6">
        <v>274.0</v>
      </c>
      <c r="I9" s="6">
        <v>-14.0</v>
      </c>
      <c r="J9" s="12">
        <v>34.0</v>
      </c>
      <c r="K9" s="12" t="s">
        <v>289</v>
      </c>
      <c r="L9" s="12">
        <v>0.0</v>
      </c>
      <c r="M9" s="12">
        <v>0.0</v>
      </c>
      <c r="N9" s="14">
        <v>51.0</v>
      </c>
      <c r="O9" s="14" t="s">
        <v>347</v>
      </c>
      <c r="P9" s="15">
        <v>26.8</v>
      </c>
      <c r="Q9" s="15">
        <v>107.0</v>
      </c>
      <c r="R9" s="15" t="s">
        <v>51</v>
      </c>
      <c r="S9" s="6">
        <v>-1.0</v>
      </c>
      <c r="T9" s="6">
        <v>-4.0</v>
      </c>
      <c r="U9" s="6">
        <v>-9.0</v>
      </c>
      <c r="V9" s="6">
        <v>2.0</v>
      </c>
      <c r="W9" s="6">
        <v>21.0</v>
      </c>
      <c r="X9" s="6">
        <v>39.0</v>
      </c>
      <c r="Y9" s="6">
        <v>9.0</v>
      </c>
      <c r="Z9" s="6">
        <v>1.0</v>
      </c>
    </row>
    <row r="10">
      <c r="A10" s="6">
        <v>2014.0</v>
      </c>
      <c r="B10" s="6" t="s">
        <v>50</v>
      </c>
      <c r="C10" s="6" t="s">
        <v>310</v>
      </c>
      <c r="D10" s="6">
        <v>68.0</v>
      </c>
      <c r="E10" s="6">
        <v>69.0</v>
      </c>
      <c r="F10" s="6">
        <v>69.0</v>
      </c>
      <c r="G10" s="6">
        <v>68.0</v>
      </c>
      <c r="H10" s="6">
        <v>274.0</v>
      </c>
      <c r="I10" s="6">
        <v>-14.0</v>
      </c>
      <c r="J10" s="12">
        <v>32.0</v>
      </c>
      <c r="K10" s="12" t="s">
        <v>193</v>
      </c>
      <c r="L10" s="12">
        <v>0.0</v>
      </c>
      <c r="M10" s="12">
        <v>0.0</v>
      </c>
      <c r="N10" s="14">
        <v>55.0</v>
      </c>
      <c r="O10" s="14" t="s">
        <v>164</v>
      </c>
      <c r="P10" s="15">
        <v>28.5</v>
      </c>
      <c r="Q10" s="15">
        <v>114.0</v>
      </c>
      <c r="R10" s="15" t="s">
        <v>92</v>
      </c>
      <c r="S10" s="6">
        <v>-1.0</v>
      </c>
      <c r="T10" s="6">
        <v>-7.0</v>
      </c>
      <c r="U10" s="6">
        <v>-6.0</v>
      </c>
      <c r="V10" s="6">
        <v>1.0</v>
      </c>
      <c r="W10" s="6">
        <v>18.0</v>
      </c>
      <c r="X10" s="6">
        <v>48.0</v>
      </c>
      <c r="Y10" s="6">
        <v>4.0</v>
      </c>
      <c r="Z10" s="6">
        <v>1.0</v>
      </c>
    </row>
    <row r="11">
      <c r="A11" s="6">
        <v>2014.0</v>
      </c>
      <c r="B11" s="6" t="s">
        <v>53</v>
      </c>
      <c r="C11" s="6" t="s">
        <v>310</v>
      </c>
      <c r="D11" s="6">
        <v>70.0</v>
      </c>
      <c r="E11" s="6">
        <v>74.0</v>
      </c>
      <c r="F11" s="6">
        <v>62.0</v>
      </c>
      <c r="G11" s="6">
        <v>68.0</v>
      </c>
      <c r="H11" s="6">
        <v>274.0</v>
      </c>
      <c r="I11" s="6">
        <v>-14.0</v>
      </c>
      <c r="J11" s="12">
        <v>40.0</v>
      </c>
      <c r="K11" s="12" t="s">
        <v>96</v>
      </c>
      <c r="L11" s="12">
        <v>0.0</v>
      </c>
      <c r="M11" s="12">
        <v>0.0</v>
      </c>
      <c r="N11" s="14">
        <v>54.0</v>
      </c>
      <c r="O11" s="14" t="s">
        <v>338</v>
      </c>
      <c r="P11" s="15">
        <v>28.3</v>
      </c>
      <c r="Q11" s="15">
        <v>113.0</v>
      </c>
      <c r="R11" s="15" t="s">
        <v>82</v>
      </c>
      <c r="S11" s="9">
        <f>+1</f>
        <v>1</v>
      </c>
      <c r="T11" s="6">
        <v>-9.0</v>
      </c>
      <c r="U11" s="6">
        <v>-6.0</v>
      </c>
      <c r="V11" s="6">
        <v>0.0</v>
      </c>
      <c r="W11" s="6">
        <v>29.0</v>
      </c>
      <c r="X11" s="6">
        <v>30.0</v>
      </c>
      <c r="Y11" s="6">
        <v>11.0</v>
      </c>
      <c r="Z11" s="6">
        <v>2.0</v>
      </c>
    </row>
    <row r="12">
      <c r="A12" s="6">
        <v>2014.0</v>
      </c>
      <c r="B12" s="6" t="s">
        <v>354</v>
      </c>
      <c r="C12" s="6" t="s">
        <v>130</v>
      </c>
      <c r="D12" s="6">
        <v>69.0</v>
      </c>
      <c r="E12" s="6">
        <v>69.0</v>
      </c>
      <c r="F12" s="6">
        <v>71.0</v>
      </c>
      <c r="G12" s="6">
        <v>66.0</v>
      </c>
      <c r="H12" s="6">
        <v>275.0</v>
      </c>
      <c r="I12" s="6">
        <v>-13.0</v>
      </c>
      <c r="J12" s="12">
        <v>32.0</v>
      </c>
      <c r="K12" s="12" t="s">
        <v>193</v>
      </c>
      <c r="L12" s="12">
        <v>0.0</v>
      </c>
      <c r="M12" s="12">
        <v>0.0</v>
      </c>
      <c r="N12" s="14">
        <v>56.0</v>
      </c>
      <c r="O12" s="14" t="s">
        <v>124</v>
      </c>
      <c r="P12" s="15">
        <v>29.3</v>
      </c>
      <c r="Q12" s="15">
        <v>117.0</v>
      </c>
      <c r="R12" s="15" t="s">
        <v>314</v>
      </c>
      <c r="S12" s="6" t="s">
        <v>127</v>
      </c>
      <c r="T12" s="6">
        <v>-6.0</v>
      </c>
      <c r="U12" s="6">
        <v>-7.0</v>
      </c>
      <c r="V12" s="6">
        <v>1.0</v>
      </c>
      <c r="W12" s="6">
        <v>18.0</v>
      </c>
      <c r="X12" s="6">
        <v>47.0</v>
      </c>
      <c r="Y12" s="6">
        <v>5.0</v>
      </c>
      <c r="Z12" s="6">
        <v>1.0</v>
      </c>
    </row>
    <row r="13">
      <c r="A13" s="6">
        <v>2014.0</v>
      </c>
      <c r="B13" s="6" t="s">
        <v>357</v>
      </c>
      <c r="C13" s="6" t="s">
        <v>130</v>
      </c>
      <c r="D13" s="6">
        <v>70.0</v>
      </c>
      <c r="E13" s="6">
        <v>67.0</v>
      </c>
      <c r="F13" s="6">
        <v>69.0</v>
      </c>
      <c r="G13" s="6">
        <v>69.0</v>
      </c>
      <c r="H13" s="6">
        <v>275.0</v>
      </c>
      <c r="I13" s="6">
        <v>-13.0</v>
      </c>
      <c r="J13" s="12">
        <v>45.0</v>
      </c>
      <c r="K13" s="12" t="s">
        <v>358</v>
      </c>
      <c r="L13" s="12">
        <v>0.0</v>
      </c>
      <c r="M13" s="12">
        <v>0.0</v>
      </c>
      <c r="N13" s="14">
        <v>59.0</v>
      </c>
      <c r="O13" s="14" t="s">
        <v>65</v>
      </c>
      <c r="P13" s="15">
        <v>29.3</v>
      </c>
      <c r="Q13" s="15">
        <v>117.0</v>
      </c>
      <c r="R13" s="15" t="s">
        <v>314</v>
      </c>
      <c r="S13" s="9">
        <f t="shared" ref="S13:S14" si="1">+1</f>
        <v>1</v>
      </c>
      <c r="T13" s="6">
        <v>-9.0</v>
      </c>
      <c r="U13" s="6">
        <v>-5.0</v>
      </c>
      <c r="V13" s="6">
        <v>0.0</v>
      </c>
      <c r="W13" s="6">
        <v>19.0</v>
      </c>
      <c r="X13" s="6">
        <v>48.0</v>
      </c>
      <c r="Y13" s="6">
        <v>4.0</v>
      </c>
      <c r="Z13" s="6">
        <v>1.0</v>
      </c>
    </row>
    <row r="14">
      <c r="A14" s="6">
        <v>2014.0</v>
      </c>
      <c r="B14" s="6" t="s">
        <v>360</v>
      </c>
      <c r="C14" s="6" t="s">
        <v>130</v>
      </c>
      <c r="D14" s="6">
        <v>71.0</v>
      </c>
      <c r="E14" s="6">
        <v>68.0</v>
      </c>
      <c r="F14" s="6">
        <v>68.0</v>
      </c>
      <c r="G14" s="6">
        <v>68.0</v>
      </c>
      <c r="H14" s="6">
        <v>275.0</v>
      </c>
      <c r="I14" s="6">
        <v>-13.0</v>
      </c>
      <c r="J14" s="12">
        <v>33.0</v>
      </c>
      <c r="K14" s="12" t="s">
        <v>314</v>
      </c>
      <c r="L14" s="12">
        <v>0.0</v>
      </c>
      <c r="M14" s="12">
        <v>0.0</v>
      </c>
      <c r="N14" s="14">
        <v>55.0</v>
      </c>
      <c r="O14" s="14" t="s">
        <v>164</v>
      </c>
      <c r="P14" s="15">
        <v>29.0</v>
      </c>
      <c r="Q14" s="15">
        <v>116.0</v>
      </c>
      <c r="R14" s="15" t="s">
        <v>344</v>
      </c>
      <c r="S14" s="9">
        <f t="shared" si="1"/>
        <v>1</v>
      </c>
      <c r="T14" s="6">
        <v>-8.0</v>
      </c>
      <c r="U14" s="6">
        <v>-6.0</v>
      </c>
      <c r="V14" s="6">
        <v>0.0</v>
      </c>
      <c r="W14" s="6">
        <v>19.0</v>
      </c>
      <c r="X14" s="6">
        <v>47.0</v>
      </c>
      <c r="Y14" s="6">
        <v>6.0</v>
      </c>
      <c r="Z14" s="6">
        <v>0.0</v>
      </c>
    </row>
    <row r="15">
      <c r="A15" s="6">
        <v>2014.0</v>
      </c>
      <c r="B15" s="6" t="s">
        <v>362</v>
      </c>
      <c r="C15" s="6">
        <v>14.0</v>
      </c>
      <c r="D15" s="6">
        <v>71.0</v>
      </c>
      <c r="E15" s="6">
        <v>68.0</v>
      </c>
      <c r="F15" s="6">
        <v>72.0</v>
      </c>
      <c r="G15" s="6">
        <v>65.0</v>
      </c>
      <c r="H15" s="6">
        <v>276.0</v>
      </c>
      <c r="I15" s="6">
        <v>-12.0</v>
      </c>
      <c r="J15" s="12">
        <v>35.0</v>
      </c>
      <c r="K15" s="12" t="s">
        <v>92</v>
      </c>
      <c r="L15" s="12">
        <v>0.0</v>
      </c>
      <c r="M15" s="12">
        <v>0.0</v>
      </c>
      <c r="N15" s="14">
        <v>56.0</v>
      </c>
      <c r="O15" s="14" t="s">
        <v>124</v>
      </c>
      <c r="P15" s="15">
        <v>27.3</v>
      </c>
      <c r="Q15" s="15">
        <v>109.0</v>
      </c>
      <c r="R15" s="15" t="s">
        <v>72</v>
      </c>
      <c r="S15" s="6">
        <v>-2.0</v>
      </c>
      <c r="T15" s="6">
        <v>-7.0</v>
      </c>
      <c r="U15" s="6">
        <v>-3.0</v>
      </c>
      <c r="V15" s="6">
        <v>0.0</v>
      </c>
      <c r="W15" s="6">
        <v>25.0</v>
      </c>
      <c r="X15" s="6">
        <v>37.0</v>
      </c>
      <c r="Y15" s="6">
        <v>9.0</v>
      </c>
      <c r="Z15" s="6">
        <v>1.0</v>
      </c>
    </row>
    <row r="16">
      <c r="A16" s="6">
        <v>2014.0</v>
      </c>
      <c r="B16" s="6" t="s">
        <v>223</v>
      </c>
      <c r="C16" s="6" t="s">
        <v>364</v>
      </c>
      <c r="D16" s="6">
        <v>72.0</v>
      </c>
      <c r="E16" s="6">
        <v>67.0</v>
      </c>
      <c r="F16" s="6">
        <v>72.0</v>
      </c>
      <c r="G16" s="6">
        <v>66.0</v>
      </c>
      <c r="H16" s="6">
        <v>277.0</v>
      </c>
      <c r="I16" s="6">
        <v>-11.0</v>
      </c>
      <c r="J16" s="12">
        <v>37.0</v>
      </c>
      <c r="K16" s="12" t="s">
        <v>59</v>
      </c>
      <c r="L16" s="12">
        <v>0.0</v>
      </c>
      <c r="M16" s="12">
        <v>0.0</v>
      </c>
      <c r="N16" s="14">
        <v>49.0</v>
      </c>
      <c r="O16" s="14" t="s">
        <v>73</v>
      </c>
      <c r="P16" s="15">
        <v>27.8</v>
      </c>
      <c r="Q16" s="15">
        <v>111.0</v>
      </c>
      <c r="R16" s="15" t="s">
        <v>75</v>
      </c>
      <c r="S16" s="6">
        <v>-1.0</v>
      </c>
      <c r="T16" s="6">
        <v>-2.0</v>
      </c>
      <c r="U16" s="6">
        <v>-8.0</v>
      </c>
      <c r="V16" s="6">
        <v>3.0</v>
      </c>
      <c r="W16" s="6">
        <v>14.0</v>
      </c>
      <c r="X16" s="6">
        <v>47.0</v>
      </c>
      <c r="Y16" s="6">
        <v>7.0</v>
      </c>
      <c r="Z16" s="6">
        <v>1.0</v>
      </c>
    </row>
    <row r="17">
      <c r="A17" s="6">
        <v>2014.0</v>
      </c>
      <c r="B17" s="6" t="s">
        <v>106</v>
      </c>
      <c r="C17" s="6" t="s">
        <v>364</v>
      </c>
      <c r="D17" s="6">
        <v>70.0</v>
      </c>
      <c r="E17" s="6">
        <v>70.0</v>
      </c>
      <c r="F17" s="6">
        <v>70.0</v>
      </c>
      <c r="G17" s="6">
        <v>67.0</v>
      </c>
      <c r="H17" s="6">
        <v>277.0</v>
      </c>
      <c r="I17" s="6">
        <v>-11.0</v>
      </c>
      <c r="J17" s="12">
        <v>37.0</v>
      </c>
      <c r="K17" s="12" t="s">
        <v>59</v>
      </c>
      <c r="L17" s="12">
        <v>0.0</v>
      </c>
      <c r="M17" s="12">
        <v>0.0</v>
      </c>
      <c r="N17" s="14">
        <v>59.0</v>
      </c>
      <c r="O17" s="14" t="s">
        <v>65</v>
      </c>
      <c r="P17" s="15">
        <v>30.3</v>
      </c>
      <c r="Q17" s="15">
        <v>121.0</v>
      </c>
      <c r="R17" s="15" t="s">
        <v>142</v>
      </c>
      <c r="S17" s="6">
        <v>-4.0</v>
      </c>
      <c r="T17" s="6">
        <v>-6.0</v>
      </c>
      <c r="U17" s="6">
        <v>-1.0</v>
      </c>
      <c r="V17" s="6">
        <v>1.0</v>
      </c>
      <c r="W17" s="6">
        <v>17.0</v>
      </c>
      <c r="X17" s="6">
        <v>47.0</v>
      </c>
      <c r="Y17" s="6">
        <v>6.0</v>
      </c>
      <c r="Z17" s="6">
        <v>1.0</v>
      </c>
    </row>
    <row r="18">
      <c r="A18" s="6">
        <v>2014.0</v>
      </c>
      <c r="B18" s="6" t="s">
        <v>95</v>
      </c>
      <c r="C18" s="6">
        <v>17.0</v>
      </c>
      <c r="D18" s="6">
        <v>68.0</v>
      </c>
      <c r="E18" s="6">
        <v>71.0</v>
      </c>
      <c r="F18" s="6">
        <v>70.0</v>
      </c>
      <c r="G18" s="6">
        <v>69.0</v>
      </c>
      <c r="H18" s="6">
        <v>278.0</v>
      </c>
      <c r="I18" s="6">
        <v>-10.0</v>
      </c>
      <c r="J18" s="12">
        <v>37.0</v>
      </c>
      <c r="K18" s="12" t="s">
        <v>59</v>
      </c>
      <c r="L18" s="12">
        <v>0.0</v>
      </c>
      <c r="M18" s="12">
        <v>0.0</v>
      </c>
      <c r="N18" s="14">
        <v>51.0</v>
      </c>
      <c r="O18" s="14" t="s">
        <v>347</v>
      </c>
      <c r="P18" s="15">
        <v>27.0</v>
      </c>
      <c r="Q18" s="15">
        <v>108.0</v>
      </c>
      <c r="R18" s="15">
        <v>8.0</v>
      </c>
      <c r="S18" s="6" t="s">
        <v>127</v>
      </c>
      <c r="T18" s="6">
        <v>-4.0</v>
      </c>
      <c r="U18" s="6">
        <v>-6.0</v>
      </c>
      <c r="V18" s="6">
        <v>0.0</v>
      </c>
      <c r="W18" s="6">
        <v>25.0</v>
      </c>
      <c r="X18" s="6">
        <v>35.0</v>
      </c>
      <c r="Y18" s="6">
        <v>9.0</v>
      </c>
      <c r="Z18" s="6">
        <v>3.0</v>
      </c>
    </row>
    <row r="19">
      <c r="A19" s="6">
        <v>2014.0</v>
      </c>
      <c r="B19" s="6" t="s">
        <v>262</v>
      </c>
      <c r="C19" s="6" t="s">
        <v>172</v>
      </c>
      <c r="D19" s="6">
        <v>68.0</v>
      </c>
      <c r="E19" s="6">
        <v>70.0</v>
      </c>
      <c r="F19" s="6">
        <v>69.0</v>
      </c>
      <c r="G19" s="6">
        <v>72.0</v>
      </c>
      <c r="H19" s="6">
        <v>279.0</v>
      </c>
      <c r="I19" s="6">
        <v>-9.0</v>
      </c>
      <c r="J19" s="12">
        <v>35.0</v>
      </c>
      <c r="K19" s="12" t="s">
        <v>92</v>
      </c>
      <c r="L19" s="12">
        <v>0.0</v>
      </c>
      <c r="M19" s="12">
        <v>0.0</v>
      </c>
      <c r="N19" s="14">
        <v>46.0</v>
      </c>
      <c r="O19" s="14" t="s">
        <v>250</v>
      </c>
      <c r="P19" s="15">
        <v>27.8</v>
      </c>
      <c r="Q19" s="15">
        <v>111.0</v>
      </c>
      <c r="R19" s="15" t="s">
        <v>75</v>
      </c>
      <c r="S19" s="6">
        <v>-1.0</v>
      </c>
      <c r="T19" s="6">
        <v>-3.0</v>
      </c>
      <c r="U19" s="6">
        <v>-5.0</v>
      </c>
      <c r="V19" s="6">
        <v>1.0</v>
      </c>
      <c r="W19" s="6">
        <v>17.0</v>
      </c>
      <c r="X19" s="6">
        <v>45.0</v>
      </c>
      <c r="Y19" s="6">
        <v>8.0</v>
      </c>
      <c r="Z19" s="6">
        <v>1.0</v>
      </c>
    </row>
    <row r="20">
      <c r="A20" s="6">
        <v>2014.0</v>
      </c>
      <c r="B20" s="6" t="s">
        <v>369</v>
      </c>
      <c r="C20" s="6" t="s">
        <v>172</v>
      </c>
      <c r="D20" s="6">
        <v>70.0</v>
      </c>
      <c r="E20" s="6">
        <v>69.0</v>
      </c>
      <c r="F20" s="6">
        <v>71.0</v>
      </c>
      <c r="G20" s="6">
        <v>69.0</v>
      </c>
      <c r="H20" s="6">
        <v>279.0</v>
      </c>
      <c r="I20" s="6">
        <v>-9.0</v>
      </c>
      <c r="J20" s="12">
        <v>40.0</v>
      </c>
      <c r="K20" s="12" t="s">
        <v>96</v>
      </c>
      <c r="L20" s="12">
        <v>0.0</v>
      </c>
      <c r="M20" s="12">
        <v>0.0</v>
      </c>
      <c r="N20" s="14">
        <v>46.0</v>
      </c>
      <c r="O20" s="14" t="s">
        <v>250</v>
      </c>
      <c r="P20" s="15">
        <v>27.5</v>
      </c>
      <c r="Q20" s="15">
        <v>110.0</v>
      </c>
      <c r="R20" s="15" t="s">
        <v>130</v>
      </c>
      <c r="S20" s="6">
        <v>-1.0</v>
      </c>
      <c r="T20" s="6" t="s">
        <v>127</v>
      </c>
      <c r="U20" s="6">
        <v>-8.0</v>
      </c>
      <c r="V20" s="6">
        <v>1.0</v>
      </c>
      <c r="W20" s="6">
        <v>17.0</v>
      </c>
      <c r="X20" s="6">
        <v>44.0</v>
      </c>
      <c r="Y20" s="6">
        <v>10.0</v>
      </c>
      <c r="Z20" s="6">
        <v>0.0</v>
      </c>
    </row>
    <row r="21">
      <c r="A21" s="6">
        <v>2014.0</v>
      </c>
      <c r="B21" s="6" t="s">
        <v>140</v>
      </c>
      <c r="C21" s="6">
        <v>20.0</v>
      </c>
      <c r="D21" s="6">
        <v>69.0</v>
      </c>
      <c r="E21" s="6">
        <v>73.0</v>
      </c>
      <c r="F21" s="6">
        <v>69.0</v>
      </c>
      <c r="G21" s="6">
        <v>69.0</v>
      </c>
      <c r="H21" s="6">
        <v>280.0</v>
      </c>
      <c r="I21" s="6">
        <v>-8.0</v>
      </c>
      <c r="J21" s="12">
        <v>32.0</v>
      </c>
      <c r="K21" s="12" t="s">
        <v>193</v>
      </c>
      <c r="L21" s="12">
        <v>0.0</v>
      </c>
      <c r="M21" s="12">
        <v>0.0</v>
      </c>
      <c r="N21" s="14">
        <v>55.0</v>
      </c>
      <c r="O21" s="14" t="s">
        <v>164</v>
      </c>
      <c r="P21" s="15">
        <v>30.8</v>
      </c>
      <c r="Q21" s="15">
        <v>123.0</v>
      </c>
      <c r="R21" s="15" t="s">
        <v>370</v>
      </c>
      <c r="S21" s="9">
        <f>+2</f>
        <v>2</v>
      </c>
      <c r="T21" s="6">
        <v>-2.0</v>
      </c>
      <c r="U21" s="6">
        <v>-8.0</v>
      </c>
      <c r="V21" s="6">
        <v>0.0</v>
      </c>
      <c r="W21" s="6">
        <v>15.0</v>
      </c>
      <c r="X21" s="6">
        <v>50.0</v>
      </c>
      <c r="Y21" s="6">
        <v>7.0</v>
      </c>
      <c r="Z21" s="6">
        <v>0.0</v>
      </c>
    </row>
    <row r="22">
      <c r="A22" s="6">
        <v>2014.0</v>
      </c>
      <c r="B22" s="6" t="s">
        <v>372</v>
      </c>
      <c r="C22" s="6" t="s">
        <v>115</v>
      </c>
      <c r="D22" s="6">
        <v>70.0</v>
      </c>
      <c r="E22" s="6">
        <v>73.0</v>
      </c>
      <c r="F22" s="6">
        <v>70.0</v>
      </c>
      <c r="G22" s="6">
        <v>68.0</v>
      </c>
      <c r="H22" s="6">
        <v>281.0</v>
      </c>
      <c r="I22" s="6">
        <v>-7.0</v>
      </c>
      <c r="J22" s="12">
        <v>27.0</v>
      </c>
      <c r="K22" s="12" t="s">
        <v>295</v>
      </c>
      <c r="L22" s="12">
        <v>0.0</v>
      </c>
      <c r="M22" s="12">
        <v>0.0</v>
      </c>
      <c r="N22" s="14">
        <v>57.0</v>
      </c>
      <c r="O22" s="14" t="s">
        <v>310</v>
      </c>
      <c r="P22" s="15">
        <v>31.0</v>
      </c>
      <c r="Q22" s="15">
        <v>124.0</v>
      </c>
      <c r="R22" s="15" t="s">
        <v>286</v>
      </c>
      <c r="S22" s="6">
        <v>-1.0</v>
      </c>
      <c r="T22" s="6">
        <v>-2.0</v>
      </c>
      <c r="U22" s="6">
        <v>-4.0</v>
      </c>
      <c r="V22" s="6">
        <v>1.0</v>
      </c>
      <c r="W22" s="6">
        <v>12.0</v>
      </c>
      <c r="X22" s="6">
        <v>52.0</v>
      </c>
      <c r="Y22" s="6">
        <v>7.0</v>
      </c>
      <c r="Z22" s="6">
        <v>0.0</v>
      </c>
    </row>
    <row r="23">
      <c r="A23" s="6">
        <v>2014.0</v>
      </c>
      <c r="B23" s="6" t="s">
        <v>163</v>
      </c>
      <c r="C23" s="6" t="s">
        <v>115</v>
      </c>
      <c r="D23" s="6">
        <v>69.0</v>
      </c>
      <c r="E23" s="6">
        <v>74.0</v>
      </c>
      <c r="F23" s="6">
        <v>66.0</v>
      </c>
      <c r="G23" s="6">
        <v>72.0</v>
      </c>
      <c r="H23" s="6">
        <v>281.0</v>
      </c>
      <c r="I23" s="6">
        <v>-7.0</v>
      </c>
      <c r="J23" s="12">
        <v>26.0</v>
      </c>
      <c r="K23" s="12" t="s">
        <v>349</v>
      </c>
      <c r="L23" s="12">
        <v>0.0</v>
      </c>
      <c r="M23" s="12">
        <v>0.0</v>
      </c>
      <c r="N23" s="14">
        <v>48.0</v>
      </c>
      <c r="O23" s="14" t="s">
        <v>336</v>
      </c>
      <c r="P23" s="15">
        <v>27.8</v>
      </c>
      <c r="Q23" s="15">
        <v>111.0</v>
      </c>
      <c r="R23" s="15" t="s">
        <v>75</v>
      </c>
      <c r="S23" s="6">
        <v>-3.0</v>
      </c>
      <c r="T23" s="6">
        <v>-3.0</v>
      </c>
      <c r="U23" s="6">
        <v>-1.0</v>
      </c>
      <c r="V23" s="6">
        <v>0.0</v>
      </c>
      <c r="W23" s="6">
        <v>16.0</v>
      </c>
      <c r="X23" s="6">
        <v>48.0</v>
      </c>
      <c r="Y23" s="6">
        <v>7.0</v>
      </c>
      <c r="Z23" s="6">
        <v>1.0</v>
      </c>
    </row>
    <row r="24">
      <c r="A24" s="6">
        <v>2014.0</v>
      </c>
      <c r="B24" s="6" t="s">
        <v>373</v>
      </c>
      <c r="C24" s="6" t="s">
        <v>115</v>
      </c>
      <c r="D24" s="6">
        <v>77.0</v>
      </c>
      <c r="E24" s="6">
        <v>67.0</v>
      </c>
      <c r="F24" s="6">
        <v>66.0</v>
      </c>
      <c r="G24" s="6">
        <v>71.0</v>
      </c>
      <c r="H24" s="6">
        <v>281.0</v>
      </c>
      <c r="I24" s="6">
        <v>-7.0</v>
      </c>
      <c r="J24" s="12">
        <v>32.0</v>
      </c>
      <c r="K24" s="12" t="s">
        <v>193</v>
      </c>
      <c r="L24" s="12">
        <v>0.0</v>
      </c>
      <c r="M24" s="12">
        <v>0.0</v>
      </c>
      <c r="N24" s="14">
        <v>55.0</v>
      </c>
      <c r="O24" s="14" t="s">
        <v>164</v>
      </c>
      <c r="P24" s="15">
        <v>29.8</v>
      </c>
      <c r="Q24" s="15">
        <v>119.0</v>
      </c>
      <c r="R24" s="15" t="s">
        <v>326</v>
      </c>
      <c r="S24" s="9">
        <f>+1</f>
        <v>1</v>
      </c>
      <c r="T24" s="6">
        <v>-4.0</v>
      </c>
      <c r="U24" s="6">
        <v>-4.0</v>
      </c>
      <c r="V24" s="6">
        <v>0.0</v>
      </c>
      <c r="W24" s="6">
        <v>19.0</v>
      </c>
      <c r="X24" s="6">
        <v>41.0</v>
      </c>
      <c r="Y24" s="6">
        <v>12.0</v>
      </c>
      <c r="Z24" s="6">
        <v>0.0</v>
      </c>
    </row>
    <row r="25">
      <c r="A25" s="6">
        <v>2014.0</v>
      </c>
      <c r="B25" s="6" t="s">
        <v>376</v>
      </c>
      <c r="C25" s="6" t="s">
        <v>115</v>
      </c>
      <c r="D25" s="6">
        <v>72.0</v>
      </c>
      <c r="E25" s="6">
        <v>73.0</v>
      </c>
      <c r="F25" s="6">
        <v>68.0</v>
      </c>
      <c r="G25" s="6">
        <v>68.0</v>
      </c>
      <c r="H25" s="6">
        <v>281.0</v>
      </c>
      <c r="I25" s="6">
        <v>-7.0</v>
      </c>
      <c r="J25" s="12">
        <v>35.0</v>
      </c>
      <c r="K25" s="12" t="s">
        <v>92</v>
      </c>
      <c r="L25" s="12">
        <v>0.0</v>
      </c>
      <c r="M25" s="12">
        <v>0.0</v>
      </c>
      <c r="N25" s="14">
        <v>53.0</v>
      </c>
      <c r="O25" s="14" t="s">
        <v>374</v>
      </c>
      <c r="P25" s="15">
        <v>28.5</v>
      </c>
      <c r="Q25" s="15">
        <v>114.0</v>
      </c>
      <c r="R25" s="15" t="s">
        <v>92</v>
      </c>
      <c r="S25" s="6">
        <v>-1.0</v>
      </c>
      <c r="T25" s="6">
        <v>-1.0</v>
      </c>
      <c r="U25" s="6">
        <v>-5.0</v>
      </c>
      <c r="V25" s="6">
        <v>1.0</v>
      </c>
      <c r="W25" s="6">
        <v>14.0</v>
      </c>
      <c r="X25" s="6">
        <v>50.0</v>
      </c>
      <c r="Y25" s="6">
        <v>5.0</v>
      </c>
      <c r="Z25" s="6">
        <v>2.0</v>
      </c>
    </row>
    <row r="26">
      <c r="A26" s="6">
        <v>2014.0</v>
      </c>
      <c r="B26" s="6" t="s">
        <v>201</v>
      </c>
      <c r="C26" s="6" t="s">
        <v>115</v>
      </c>
      <c r="D26" s="6">
        <v>72.0</v>
      </c>
      <c r="E26" s="6">
        <v>72.0</v>
      </c>
      <c r="F26" s="6">
        <v>69.0</v>
      </c>
      <c r="G26" s="6">
        <v>68.0</v>
      </c>
      <c r="H26" s="6">
        <v>281.0</v>
      </c>
      <c r="I26" s="6">
        <v>-7.0</v>
      </c>
      <c r="J26" s="12">
        <v>32.0</v>
      </c>
      <c r="K26" s="12" t="s">
        <v>193</v>
      </c>
      <c r="L26" s="12">
        <v>0.0</v>
      </c>
      <c r="M26" s="12">
        <v>0.0</v>
      </c>
      <c r="N26" s="14">
        <v>53.0</v>
      </c>
      <c r="O26" s="14" t="s">
        <v>374</v>
      </c>
      <c r="P26" s="15">
        <v>29.3</v>
      </c>
      <c r="Q26" s="15">
        <v>117.0</v>
      </c>
      <c r="R26" s="15" t="s">
        <v>314</v>
      </c>
      <c r="S26" s="9">
        <f>+2</f>
        <v>2</v>
      </c>
      <c r="T26" s="6">
        <v>-2.0</v>
      </c>
      <c r="U26" s="6">
        <v>-7.0</v>
      </c>
      <c r="V26" s="6">
        <v>2.0</v>
      </c>
      <c r="W26" s="6">
        <v>13.0</v>
      </c>
      <c r="X26" s="6">
        <v>47.0</v>
      </c>
      <c r="Y26" s="6">
        <v>10.0</v>
      </c>
      <c r="Z26" s="6">
        <v>0.0</v>
      </c>
    </row>
    <row r="27">
      <c r="A27" s="6">
        <v>2014.0</v>
      </c>
      <c r="B27" s="6" t="s">
        <v>379</v>
      </c>
      <c r="C27" s="6" t="s">
        <v>115</v>
      </c>
      <c r="D27" s="6">
        <v>72.0</v>
      </c>
      <c r="E27" s="6">
        <v>69.0</v>
      </c>
      <c r="F27" s="6">
        <v>72.0</v>
      </c>
      <c r="G27" s="6">
        <v>68.0</v>
      </c>
      <c r="H27" s="6">
        <v>281.0</v>
      </c>
      <c r="I27" s="6">
        <v>-7.0</v>
      </c>
      <c r="J27" s="12">
        <v>39.0</v>
      </c>
      <c r="K27" s="12" t="s">
        <v>167</v>
      </c>
      <c r="L27" s="12">
        <v>0.0</v>
      </c>
      <c r="M27" s="12">
        <v>0.0</v>
      </c>
      <c r="N27" s="14">
        <v>49.0</v>
      </c>
      <c r="O27" s="14" t="s">
        <v>73</v>
      </c>
      <c r="P27" s="15">
        <v>26.5</v>
      </c>
      <c r="Q27" s="15">
        <v>106.0</v>
      </c>
      <c r="R27" s="15" t="s">
        <v>69</v>
      </c>
      <c r="S27" s="9">
        <f>+1</f>
        <v>1</v>
      </c>
      <c r="T27" s="6">
        <v>-4.0</v>
      </c>
      <c r="U27" s="6">
        <v>-4.0</v>
      </c>
      <c r="V27" s="6">
        <v>0.0</v>
      </c>
      <c r="W27" s="6">
        <v>20.0</v>
      </c>
      <c r="X27" s="6">
        <v>42.0</v>
      </c>
      <c r="Y27" s="6">
        <v>8.0</v>
      </c>
      <c r="Z27" s="6">
        <v>2.0</v>
      </c>
    </row>
    <row r="28">
      <c r="A28" s="6">
        <v>2014.0</v>
      </c>
      <c r="B28" s="6" t="s">
        <v>104</v>
      </c>
      <c r="C28" s="6" t="s">
        <v>115</v>
      </c>
      <c r="D28" s="6">
        <v>72.0</v>
      </c>
      <c r="E28" s="6">
        <v>69.0</v>
      </c>
      <c r="F28" s="6">
        <v>70.0</v>
      </c>
      <c r="G28" s="6">
        <v>70.0</v>
      </c>
      <c r="H28" s="6">
        <v>281.0</v>
      </c>
      <c r="I28" s="6">
        <v>-7.0</v>
      </c>
      <c r="J28" s="12">
        <v>35.0</v>
      </c>
      <c r="K28" s="12" t="s">
        <v>92</v>
      </c>
      <c r="L28" s="12">
        <v>0.0</v>
      </c>
      <c r="M28" s="12">
        <v>0.0</v>
      </c>
      <c r="N28" s="14">
        <v>48.0</v>
      </c>
      <c r="O28" s="14" t="s">
        <v>336</v>
      </c>
      <c r="P28" s="15">
        <v>28.8</v>
      </c>
      <c r="Q28" s="15">
        <v>115.0</v>
      </c>
      <c r="R28" s="15" t="s">
        <v>87</v>
      </c>
      <c r="S28" s="6">
        <v>-4.0</v>
      </c>
      <c r="T28" s="6">
        <v>-1.0</v>
      </c>
      <c r="U28" s="6">
        <v>-2.0</v>
      </c>
      <c r="V28" s="6">
        <v>0.0</v>
      </c>
      <c r="W28" s="6">
        <v>17.0</v>
      </c>
      <c r="X28" s="6">
        <v>46.0</v>
      </c>
      <c r="Y28" s="6">
        <v>8.0</v>
      </c>
      <c r="Z28" s="6">
        <v>1.0</v>
      </c>
    </row>
    <row r="29">
      <c r="A29" s="6">
        <v>2014.0</v>
      </c>
      <c r="B29" s="6" t="s">
        <v>137</v>
      </c>
      <c r="C29" s="6" t="s">
        <v>115</v>
      </c>
      <c r="D29" s="6">
        <v>72.0</v>
      </c>
      <c r="E29" s="6">
        <v>73.0</v>
      </c>
      <c r="F29" s="6">
        <v>68.0</v>
      </c>
      <c r="G29" s="6">
        <v>68.0</v>
      </c>
      <c r="H29" s="6">
        <v>281.0</v>
      </c>
      <c r="I29" s="6">
        <v>-7.0</v>
      </c>
      <c r="J29" s="12">
        <v>29.0</v>
      </c>
      <c r="K29" s="12" t="s">
        <v>142</v>
      </c>
      <c r="L29" s="12">
        <v>0.0</v>
      </c>
      <c r="M29" s="12">
        <v>0.0</v>
      </c>
      <c r="N29" s="14">
        <v>50.0</v>
      </c>
      <c r="O29" s="14" t="s">
        <v>289</v>
      </c>
      <c r="P29" s="15">
        <v>28.3</v>
      </c>
      <c r="Q29" s="15">
        <v>113.0</v>
      </c>
      <c r="R29" s="15" t="s">
        <v>82</v>
      </c>
      <c r="S29" s="9">
        <f>+2</f>
        <v>2</v>
      </c>
      <c r="T29" s="6">
        <v>-11.0</v>
      </c>
      <c r="U29" s="9">
        <f>+2</f>
        <v>2</v>
      </c>
      <c r="V29" s="6">
        <v>1.0</v>
      </c>
      <c r="W29" s="6">
        <v>16.0</v>
      </c>
      <c r="X29" s="6">
        <v>45.0</v>
      </c>
      <c r="Y29" s="6">
        <v>9.0</v>
      </c>
      <c r="Z29" s="6">
        <v>1.0</v>
      </c>
    </row>
    <row r="30">
      <c r="A30" s="6">
        <v>2014.0</v>
      </c>
      <c r="B30" s="6" t="s">
        <v>243</v>
      </c>
      <c r="C30" s="6" t="s">
        <v>115</v>
      </c>
      <c r="D30" s="6">
        <v>75.0</v>
      </c>
      <c r="E30" s="6">
        <v>68.0</v>
      </c>
      <c r="F30" s="6">
        <v>67.0</v>
      </c>
      <c r="G30" s="6">
        <v>71.0</v>
      </c>
      <c r="H30" s="6">
        <v>281.0</v>
      </c>
      <c r="I30" s="6">
        <v>-7.0</v>
      </c>
      <c r="J30" s="12">
        <v>42.0</v>
      </c>
      <c r="K30" s="12" t="s">
        <v>69</v>
      </c>
      <c r="L30" s="12">
        <v>0.0</v>
      </c>
      <c r="M30" s="12">
        <v>0.0</v>
      </c>
      <c r="N30" s="14">
        <v>55.0</v>
      </c>
      <c r="O30" s="14" t="s">
        <v>164</v>
      </c>
      <c r="P30" s="15">
        <v>28.3</v>
      </c>
      <c r="Q30" s="15">
        <v>113.0</v>
      </c>
      <c r="R30" s="15" t="s">
        <v>82</v>
      </c>
      <c r="S30" s="9">
        <f>+6</f>
        <v>6</v>
      </c>
      <c r="T30" s="6">
        <v>-8.0</v>
      </c>
      <c r="U30" s="6">
        <v>-5.0</v>
      </c>
      <c r="V30" s="6">
        <v>0.0</v>
      </c>
      <c r="W30" s="6">
        <v>21.0</v>
      </c>
      <c r="X30" s="6">
        <v>40.0</v>
      </c>
      <c r="Y30" s="6">
        <v>9.0</v>
      </c>
      <c r="Z30" s="6">
        <v>2.0</v>
      </c>
    </row>
    <row r="31">
      <c r="A31" s="6">
        <v>2014.0</v>
      </c>
      <c r="B31" s="6" t="s">
        <v>384</v>
      </c>
      <c r="C31" s="6" t="s">
        <v>115</v>
      </c>
      <c r="D31" s="6">
        <v>72.0</v>
      </c>
      <c r="E31" s="6">
        <v>70.0</v>
      </c>
      <c r="F31" s="6">
        <v>70.0</v>
      </c>
      <c r="G31" s="6">
        <v>69.0</v>
      </c>
      <c r="H31" s="6">
        <v>281.0</v>
      </c>
      <c r="I31" s="6">
        <v>-7.0</v>
      </c>
      <c r="J31" s="12">
        <v>37.0</v>
      </c>
      <c r="K31" s="12" t="s">
        <v>59</v>
      </c>
      <c r="L31" s="12">
        <v>0.0</v>
      </c>
      <c r="M31" s="12">
        <v>0.0</v>
      </c>
      <c r="N31" s="14">
        <v>52.0</v>
      </c>
      <c r="O31" s="14">
        <v>32.0</v>
      </c>
      <c r="P31" s="15">
        <v>27.8</v>
      </c>
      <c r="Q31" s="15">
        <v>111.0</v>
      </c>
      <c r="R31" s="15" t="s">
        <v>75</v>
      </c>
      <c r="S31" s="6">
        <v>-1.0</v>
      </c>
      <c r="T31" s="6" t="s">
        <v>127</v>
      </c>
      <c r="U31" s="6">
        <v>-6.0</v>
      </c>
      <c r="V31" s="6">
        <v>0.0</v>
      </c>
      <c r="W31" s="6">
        <v>24.0</v>
      </c>
      <c r="X31" s="6">
        <v>34.0</v>
      </c>
      <c r="Y31" s="6">
        <v>12.0</v>
      </c>
      <c r="Z31" s="6">
        <v>2.0</v>
      </c>
    </row>
    <row r="32">
      <c r="A32" s="6">
        <v>2014.0</v>
      </c>
      <c r="B32" s="6" t="s">
        <v>85</v>
      </c>
      <c r="C32" s="6" t="s">
        <v>92</v>
      </c>
      <c r="D32" s="6">
        <v>74.0</v>
      </c>
      <c r="E32" s="6">
        <v>76.0</v>
      </c>
      <c r="F32" s="6">
        <v>67.0</v>
      </c>
      <c r="G32" s="6">
        <v>65.0</v>
      </c>
      <c r="H32" s="6">
        <v>282.0</v>
      </c>
      <c r="I32" s="6">
        <v>-6.0</v>
      </c>
      <c r="J32" s="12">
        <v>36.0</v>
      </c>
      <c r="K32" s="12" t="s">
        <v>331</v>
      </c>
      <c r="L32" s="12">
        <v>0.0</v>
      </c>
      <c r="M32" s="12">
        <v>0.0</v>
      </c>
      <c r="N32" s="14">
        <v>55.0</v>
      </c>
      <c r="O32" s="14" t="s">
        <v>164</v>
      </c>
      <c r="P32" s="15">
        <v>30.8</v>
      </c>
      <c r="Q32" s="15">
        <v>123.0</v>
      </c>
      <c r="R32" s="15" t="s">
        <v>370</v>
      </c>
      <c r="S32" s="9">
        <f>+5</f>
        <v>5</v>
      </c>
      <c r="T32" s="6">
        <v>-3.0</v>
      </c>
      <c r="U32" s="6">
        <v>-8.0</v>
      </c>
      <c r="V32" s="6">
        <v>0.0</v>
      </c>
      <c r="W32" s="6">
        <v>20.0</v>
      </c>
      <c r="X32" s="6">
        <v>40.0</v>
      </c>
      <c r="Y32" s="6">
        <v>10.0</v>
      </c>
      <c r="Z32" s="6">
        <v>2.0</v>
      </c>
    </row>
    <row r="33">
      <c r="A33" s="6">
        <v>2014.0</v>
      </c>
      <c r="B33" s="6" t="s">
        <v>293</v>
      </c>
      <c r="C33" s="6" t="s">
        <v>92</v>
      </c>
      <c r="D33" s="6">
        <v>70.0</v>
      </c>
      <c r="E33" s="6">
        <v>71.0</v>
      </c>
      <c r="F33" s="6">
        <v>70.0</v>
      </c>
      <c r="G33" s="6">
        <v>71.0</v>
      </c>
      <c r="H33" s="6">
        <v>282.0</v>
      </c>
      <c r="I33" s="6">
        <v>-6.0</v>
      </c>
      <c r="J33" s="12">
        <v>37.0</v>
      </c>
      <c r="K33" s="12" t="s">
        <v>59</v>
      </c>
      <c r="L33" s="12">
        <v>0.0</v>
      </c>
      <c r="M33" s="12">
        <v>0.0</v>
      </c>
      <c r="N33" s="14">
        <v>51.0</v>
      </c>
      <c r="O33" s="14" t="s">
        <v>347</v>
      </c>
      <c r="P33" s="15">
        <v>28.8</v>
      </c>
      <c r="Q33" s="15">
        <v>115.0</v>
      </c>
      <c r="R33" s="15" t="s">
        <v>87</v>
      </c>
      <c r="S33" s="9">
        <f t="shared" ref="S33:S34" si="2">+2</f>
        <v>2</v>
      </c>
      <c r="T33" s="6">
        <v>-5.0</v>
      </c>
      <c r="U33" s="6">
        <v>-3.0</v>
      </c>
      <c r="V33" s="6">
        <v>0.0</v>
      </c>
      <c r="W33" s="6">
        <v>15.0</v>
      </c>
      <c r="X33" s="6">
        <v>48.0</v>
      </c>
      <c r="Y33" s="6">
        <v>9.0</v>
      </c>
      <c r="Z33" s="6">
        <v>0.0</v>
      </c>
    </row>
    <row r="34">
      <c r="A34" s="6">
        <v>2014.0</v>
      </c>
      <c r="B34" s="6" t="s">
        <v>387</v>
      </c>
      <c r="C34" s="6" t="s">
        <v>92</v>
      </c>
      <c r="D34" s="6">
        <v>75.0</v>
      </c>
      <c r="E34" s="6">
        <v>74.0</v>
      </c>
      <c r="F34" s="6">
        <v>67.0</v>
      </c>
      <c r="G34" s="6">
        <v>66.0</v>
      </c>
      <c r="H34" s="6">
        <v>282.0</v>
      </c>
      <c r="I34" s="6">
        <v>-6.0</v>
      </c>
      <c r="J34" s="12">
        <v>33.0</v>
      </c>
      <c r="K34" s="12" t="s">
        <v>314</v>
      </c>
      <c r="L34" s="12">
        <v>0.0</v>
      </c>
      <c r="M34" s="12">
        <v>0.0</v>
      </c>
      <c r="N34" s="14">
        <v>43.0</v>
      </c>
      <c r="O34" s="14">
        <v>69.0</v>
      </c>
      <c r="P34" s="15">
        <v>26.3</v>
      </c>
      <c r="Q34" s="15">
        <v>105.0</v>
      </c>
      <c r="R34" s="15">
        <v>2.0</v>
      </c>
      <c r="S34" s="9">
        <f t="shared" si="2"/>
        <v>2</v>
      </c>
      <c r="T34" s="6">
        <v>-1.0</v>
      </c>
      <c r="U34" s="6">
        <v>-7.0</v>
      </c>
      <c r="V34" s="6">
        <v>1.0</v>
      </c>
      <c r="W34" s="6">
        <v>16.0</v>
      </c>
      <c r="X34" s="6">
        <v>44.0</v>
      </c>
      <c r="Y34" s="6">
        <v>10.0</v>
      </c>
      <c r="Z34" s="6">
        <v>1.0</v>
      </c>
    </row>
    <row r="35">
      <c r="A35" s="6">
        <v>2014.0</v>
      </c>
      <c r="B35" s="6" t="s">
        <v>333</v>
      </c>
      <c r="C35" s="6" t="s">
        <v>87</v>
      </c>
      <c r="D35" s="6">
        <v>73.0</v>
      </c>
      <c r="E35" s="6">
        <v>67.0</v>
      </c>
      <c r="F35" s="6">
        <v>71.0</v>
      </c>
      <c r="G35" s="6">
        <v>72.0</v>
      </c>
      <c r="H35" s="6">
        <v>283.0</v>
      </c>
      <c r="I35" s="6">
        <v>-5.0</v>
      </c>
      <c r="J35" s="12">
        <v>34.0</v>
      </c>
      <c r="K35" s="12" t="s">
        <v>289</v>
      </c>
      <c r="L35" s="12">
        <v>0.0</v>
      </c>
      <c r="M35" s="12">
        <v>0.0</v>
      </c>
      <c r="N35" s="14">
        <v>48.0</v>
      </c>
      <c r="O35" s="14" t="s">
        <v>336</v>
      </c>
      <c r="P35" s="15">
        <v>28.8</v>
      </c>
      <c r="Q35" s="15">
        <v>115.0</v>
      </c>
      <c r="R35" s="15" t="s">
        <v>87</v>
      </c>
      <c r="S35" s="9">
        <f>+4</f>
        <v>4</v>
      </c>
      <c r="T35" s="6">
        <v>-1.0</v>
      </c>
      <c r="U35" s="6">
        <v>-8.0</v>
      </c>
      <c r="V35" s="6">
        <v>1.0</v>
      </c>
      <c r="W35" s="6">
        <v>18.0</v>
      </c>
      <c r="X35" s="6">
        <v>39.0</v>
      </c>
      <c r="Y35" s="6">
        <v>13.0</v>
      </c>
      <c r="Z35" s="6">
        <v>1.0</v>
      </c>
    </row>
    <row r="36">
      <c r="A36" s="6">
        <v>2014.0</v>
      </c>
      <c r="B36" s="6" t="s">
        <v>388</v>
      </c>
      <c r="C36" s="6" t="s">
        <v>87</v>
      </c>
      <c r="D36" s="6">
        <v>70.0</v>
      </c>
      <c r="E36" s="6">
        <v>73.0</v>
      </c>
      <c r="F36" s="6">
        <v>72.0</v>
      </c>
      <c r="G36" s="6">
        <v>68.0</v>
      </c>
      <c r="H36" s="6">
        <v>283.0</v>
      </c>
      <c r="I36" s="6">
        <v>-5.0</v>
      </c>
      <c r="J36" s="12">
        <v>33.0</v>
      </c>
      <c r="K36" s="12" t="s">
        <v>314</v>
      </c>
      <c r="L36" s="12">
        <v>0.0</v>
      </c>
      <c r="M36" s="12">
        <v>0.0</v>
      </c>
      <c r="N36" s="14">
        <v>46.0</v>
      </c>
      <c r="O36" s="14" t="s">
        <v>250</v>
      </c>
      <c r="P36" s="15">
        <v>27.8</v>
      </c>
      <c r="Q36" s="15">
        <v>111.0</v>
      </c>
      <c r="R36" s="15" t="s">
        <v>75</v>
      </c>
      <c r="S36" s="9">
        <f>+2</f>
        <v>2</v>
      </c>
      <c r="T36" s="6" t="s">
        <v>127</v>
      </c>
      <c r="U36" s="6">
        <v>-7.0</v>
      </c>
      <c r="V36" s="6">
        <v>1.0</v>
      </c>
      <c r="W36" s="6">
        <v>13.0</v>
      </c>
      <c r="X36" s="6">
        <v>49.0</v>
      </c>
      <c r="Y36" s="6">
        <v>8.0</v>
      </c>
      <c r="Z36" s="6">
        <v>1.0</v>
      </c>
    </row>
    <row r="37">
      <c r="A37" s="6">
        <v>2014.0</v>
      </c>
      <c r="B37" s="6" t="s">
        <v>389</v>
      </c>
      <c r="C37" s="6" t="s">
        <v>87</v>
      </c>
      <c r="D37" s="6">
        <v>71.0</v>
      </c>
      <c r="E37" s="6">
        <v>69.0</v>
      </c>
      <c r="F37" s="6">
        <v>72.0</v>
      </c>
      <c r="G37" s="6">
        <v>71.0</v>
      </c>
      <c r="H37" s="6">
        <v>283.0</v>
      </c>
      <c r="I37" s="6">
        <v>-5.0</v>
      </c>
      <c r="J37" s="12">
        <v>39.0</v>
      </c>
      <c r="K37" s="12" t="s">
        <v>167</v>
      </c>
      <c r="L37" s="12">
        <v>0.0</v>
      </c>
      <c r="M37" s="12">
        <v>0.0</v>
      </c>
      <c r="N37" s="14">
        <v>54.0</v>
      </c>
      <c r="O37" s="14" t="s">
        <v>338</v>
      </c>
      <c r="P37" s="15">
        <v>29.3</v>
      </c>
      <c r="Q37" s="15">
        <v>117.0</v>
      </c>
      <c r="R37" s="15" t="s">
        <v>314</v>
      </c>
      <c r="S37" s="6">
        <v>-2.0</v>
      </c>
      <c r="T37" s="9">
        <f>+4</f>
        <v>4</v>
      </c>
      <c r="U37" s="6">
        <v>-7.0</v>
      </c>
      <c r="V37" s="6">
        <v>0.0</v>
      </c>
      <c r="W37" s="6">
        <v>17.0</v>
      </c>
      <c r="X37" s="6">
        <v>45.0</v>
      </c>
      <c r="Y37" s="6">
        <v>8.0</v>
      </c>
      <c r="Z37" s="6">
        <v>2.0</v>
      </c>
    </row>
    <row r="38">
      <c r="A38" s="6">
        <v>2014.0</v>
      </c>
      <c r="B38" s="6" t="s">
        <v>391</v>
      </c>
      <c r="C38" s="6" t="s">
        <v>87</v>
      </c>
      <c r="D38" s="6">
        <v>72.0</v>
      </c>
      <c r="E38" s="6">
        <v>68.0</v>
      </c>
      <c r="F38" s="6">
        <v>72.0</v>
      </c>
      <c r="G38" s="6">
        <v>71.0</v>
      </c>
      <c r="H38" s="6">
        <v>283.0</v>
      </c>
      <c r="I38" s="6">
        <v>-5.0</v>
      </c>
      <c r="J38" s="12">
        <v>32.0</v>
      </c>
      <c r="K38" s="12" t="s">
        <v>193</v>
      </c>
      <c r="L38" s="12">
        <v>0.0</v>
      </c>
      <c r="M38" s="12">
        <v>0.0</v>
      </c>
      <c r="N38" s="14">
        <v>53.0</v>
      </c>
      <c r="O38" s="14" t="s">
        <v>374</v>
      </c>
      <c r="P38" s="15">
        <v>30.5</v>
      </c>
      <c r="Q38" s="15">
        <v>122.0</v>
      </c>
      <c r="R38" s="15" t="s">
        <v>393</v>
      </c>
      <c r="S38" s="9">
        <f>+2</f>
        <v>2</v>
      </c>
      <c r="T38" s="6">
        <v>-5.0</v>
      </c>
      <c r="U38" s="6">
        <v>-2.0</v>
      </c>
      <c r="V38" s="6">
        <v>0.0</v>
      </c>
      <c r="W38" s="6">
        <v>16.0</v>
      </c>
      <c r="X38" s="6">
        <v>45.0</v>
      </c>
      <c r="Y38" s="6">
        <v>11.0</v>
      </c>
      <c r="Z38" s="6">
        <v>0.0</v>
      </c>
    </row>
    <row r="39">
      <c r="A39" s="6">
        <v>2014.0</v>
      </c>
      <c r="B39" s="6" t="s">
        <v>394</v>
      </c>
      <c r="C39" s="6" t="s">
        <v>87</v>
      </c>
      <c r="D39" s="6">
        <v>70.0</v>
      </c>
      <c r="E39" s="6">
        <v>74.0</v>
      </c>
      <c r="F39" s="6">
        <v>69.0</v>
      </c>
      <c r="G39" s="6">
        <v>70.0</v>
      </c>
      <c r="H39" s="6">
        <v>283.0</v>
      </c>
      <c r="I39" s="6">
        <v>-5.0</v>
      </c>
      <c r="J39" s="12">
        <v>32.0</v>
      </c>
      <c r="K39" s="12" t="s">
        <v>193</v>
      </c>
      <c r="L39" s="12">
        <v>0.0</v>
      </c>
      <c r="M39" s="12">
        <v>0.0</v>
      </c>
      <c r="N39" s="14">
        <v>46.0</v>
      </c>
      <c r="O39" s="14" t="s">
        <v>250</v>
      </c>
      <c r="P39" s="15">
        <v>27.8</v>
      </c>
      <c r="Q39" s="15">
        <v>111.0</v>
      </c>
      <c r="R39" s="15" t="s">
        <v>75</v>
      </c>
      <c r="S39" s="6">
        <v>-2.0</v>
      </c>
      <c r="T39" s="9">
        <f>+7</f>
        <v>7</v>
      </c>
      <c r="U39" s="6">
        <v>-10.0</v>
      </c>
      <c r="V39" s="6">
        <v>1.0</v>
      </c>
      <c r="W39" s="6">
        <v>14.0</v>
      </c>
      <c r="X39" s="6">
        <v>46.0</v>
      </c>
      <c r="Y39" s="6">
        <v>11.0</v>
      </c>
      <c r="Z39" s="6">
        <v>0.0</v>
      </c>
    </row>
    <row r="40">
      <c r="A40" s="6">
        <v>2014.0</v>
      </c>
      <c r="B40" s="6" t="s">
        <v>396</v>
      </c>
      <c r="C40" s="6" t="s">
        <v>289</v>
      </c>
      <c r="D40" s="6">
        <v>74.0</v>
      </c>
      <c r="E40" s="6">
        <v>72.0</v>
      </c>
      <c r="F40" s="6">
        <v>70.0</v>
      </c>
      <c r="G40" s="6">
        <v>68.0</v>
      </c>
      <c r="H40" s="6">
        <v>284.0</v>
      </c>
      <c r="I40" s="6">
        <v>-4.0</v>
      </c>
      <c r="J40" s="12">
        <v>35.0</v>
      </c>
      <c r="K40" s="12" t="s">
        <v>92</v>
      </c>
      <c r="L40" s="12">
        <v>0.0</v>
      </c>
      <c r="M40" s="12">
        <v>0.0</v>
      </c>
      <c r="N40" s="14">
        <v>51.0</v>
      </c>
      <c r="O40" s="14" t="s">
        <v>347</v>
      </c>
      <c r="P40" s="15">
        <v>30.0</v>
      </c>
      <c r="Q40" s="15">
        <v>120.0</v>
      </c>
      <c r="R40" s="15" t="s">
        <v>397</v>
      </c>
      <c r="S40" s="9">
        <f>+3</f>
        <v>3</v>
      </c>
      <c r="T40" s="6" t="s">
        <v>127</v>
      </c>
      <c r="U40" s="6">
        <v>-7.0</v>
      </c>
      <c r="V40" s="6">
        <v>0.0</v>
      </c>
      <c r="W40" s="6">
        <v>16.0</v>
      </c>
      <c r="X40" s="6">
        <v>45.0</v>
      </c>
      <c r="Y40" s="6">
        <v>10.0</v>
      </c>
      <c r="Z40" s="6">
        <v>1.0</v>
      </c>
    </row>
    <row r="41">
      <c r="A41" s="6">
        <v>2014.0</v>
      </c>
      <c r="B41" s="6" t="s">
        <v>407</v>
      </c>
      <c r="C41" s="6" t="s">
        <v>289</v>
      </c>
      <c r="D41" s="6">
        <v>74.0</v>
      </c>
      <c r="E41" s="6">
        <v>70.0</v>
      </c>
      <c r="F41" s="6">
        <v>69.0</v>
      </c>
      <c r="G41" s="6">
        <v>71.0</v>
      </c>
      <c r="H41" s="6">
        <v>284.0</v>
      </c>
      <c r="I41" s="6">
        <v>-4.0</v>
      </c>
      <c r="J41" s="12">
        <v>26.0</v>
      </c>
      <c r="K41" s="12" t="s">
        <v>349</v>
      </c>
      <c r="L41" s="12">
        <v>0.0</v>
      </c>
      <c r="M41" s="12">
        <v>0.0</v>
      </c>
      <c r="N41" s="14">
        <v>47.0</v>
      </c>
      <c r="O41" s="14" t="s">
        <v>408</v>
      </c>
      <c r="P41" s="15">
        <v>28.3</v>
      </c>
      <c r="Q41" s="15">
        <v>113.0</v>
      </c>
      <c r="R41" s="15" t="s">
        <v>82</v>
      </c>
      <c r="S41" s="9">
        <f>+1</f>
        <v>1</v>
      </c>
      <c r="T41" s="6">
        <v>-3.0</v>
      </c>
      <c r="U41" s="6">
        <v>-2.0</v>
      </c>
      <c r="V41" s="6">
        <v>0.0</v>
      </c>
      <c r="W41" s="6">
        <v>13.0</v>
      </c>
      <c r="X41" s="6">
        <v>51.0</v>
      </c>
      <c r="Y41" s="6">
        <v>7.0</v>
      </c>
      <c r="Z41" s="6">
        <v>1.0</v>
      </c>
    </row>
    <row r="42">
      <c r="A42" s="6">
        <v>2014.0</v>
      </c>
      <c r="B42" s="6" t="s">
        <v>261</v>
      </c>
      <c r="C42" s="6" t="s">
        <v>289</v>
      </c>
      <c r="D42" s="6">
        <v>71.0</v>
      </c>
      <c r="E42" s="6">
        <v>71.0</v>
      </c>
      <c r="F42" s="6">
        <v>73.0</v>
      </c>
      <c r="G42" s="6">
        <v>69.0</v>
      </c>
      <c r="H42" s="6">
        <v>284.0</v>
      </c>
      <c r="I42" s="6">
        <v>-4.0</v>
      </c>
      <c r="J42" s="12">
        <v>20.0</v>
      </c>
      <c r="K42" s="12">
        <v>77.0</v>
      </c>
      <c r="L42" s="12">
        <v>0.0</v>
      </c>
      <c r="M42" s="12">
        <v>0.0</v>
      </c>
      <c r="N42" s="14">
        <v>54.0</v>
      </c>
      <c r="O42" s="14" t="s">
        <v>338</v>
      </c>
      <c r="P42" s="15">
        <v>30.0</v>
      </c>
      <c r="Q42" s="15">
        <v>120.0</v>
      </c>
      <c r="R42" s="15" t="s">
        <v>397</v>
      </c>
      <c r="S42" s="6">
        <v>-2.0</v>
      </c>
      <c r="T42" s="9">
        <f>+3</f>
        <v>3</v>
      </c>
      <c r="U42" s="6">
        <v>-5.0</v>
      </c>
      <c r="V42" s="6">
        <v>0.0</v>
      </c>
      <c r="W42" s="6">
        <v>17.0</v>
      </c>
      <c r="X42" s="6">
        <v>42.0</v>
      </c>
      <c r="Y42" s="6">
        <v>13.0</v>
      </c>
      <c r="Z42" s="6">
        <v>0.0</v>
      </c>
    </row>
    <row r="43">
      <c r="A43" s="6">
        <v>2014.0</v>
      </c>
      <c r="B43" s="6" t="s">
        <v>238</v>
      </c>
      <c r="C43" s="6" t="s">
        <v>289</v>
      </c>
      <c r="D43" s="6">
        <v>74.0</v>
      </c>
      <c r="E43" s="6">
        <v>73.0</v>
      </c>
      <c r="F43" s="6">
        <v>74.0</v>
      </c>
      <c r="G43" s="6">
        <v>63.0</v>
      </c>
      <c r="H43" s="6">
        <v>284.0</v>
      </c>
      <c r="I43" s="6">
        <v>-4.0</v>
      </c>
      <c r="J43" s="12">
        <v>38.0</v>
      </c>
      <c r="K43" s="12" t="s">
        <v>75</v>
      </c>
      <c r="L43" s="12">
        <v>0.0</v>
      </c>
      <c r="M43" s="12">
        <v>0.0</v>
      </c>
      <c r="N43" s="14">
        <v>55.0</v>
      </c>
      <c r="O43" s="14" t="s">
        <v>164</v>
      </c>
      <c r="P43" s="15">
        <v>30.8</v>
      </c>
      <c r="Q43" s="15">
        <v>123.0</v>
      </c>
      <c r="R43" s="15" t="s">
        <v>370</v>
      </c>
      <c r="S43" s="9">
        <f>+5</f>
        <v>5</v>
      </c>
      <c r="T43" s="6">
        <v>-4.0</v>
      </c>
      <c r="U43" s="6">
        <v>-5.0</v>
      </c>
      <c r="V43" s="6">
        <v>0.0</v>
      </c>
      <c r="W43" s="6">
        <v>18.0</v>
      </c>
      <c r="X43" s="6">
        <v>42.0</v>
      </c>
      <c r="Y43" s="6">
        <v>10.0</v>
      </c>
      <c r="Z43" s="6">
        <v>2.0</v>
      </c>
    </row>
    <row r="44">
      <c r="A44" s="6">
        <v>2014.0</v>
      </c>
      <c r="B44" s="6" t="s">
        <v>409</v>
      </c>
      <c r="C44" s="6" t="s">
        <v>289</v>
      </c>
      <c r="D44" s="6">
        <v>67.0</v>
      </c>
      <c r="E44" s="6">
        <v>71.0</v>
      </c>
      <c r="F44" s="6">
        <v>70.0</v>
      </c>
      <c r="G44" s="6">
        <v>76.0</v>
      </c>
      <c r="H44" s="6">
        <v>284.0</v>
      </c>
      <c r="I44" s="6">
        <v>-4.0</v>
      </c>
      <c r="J44" s="12">
        <v>40.0</v>
      </c>
      <c r="K44" s="12" t="s">
        <v>96</v>
      </c>
      <c r="L44" s="12">
        <v>0.0</v>
      </c>
      <c r="M44" s="12">
        <v>0.0</v>
      </c>
      <c r="N44" s="14">
        <v>54.0</v>
      </c>
      <c r="O44" s="14" t="s">
        <v>338</v>
      </c>
      <c r="P44" s="15">
        <v>30.5</v>
      </c>
      <c r="Q44" s="15">
        <v>122.0</v>
      </c>
      <c r="R44" s="15" t="s">
        <v>393</v>
      </c>
      <c r="S44" s="6" t="s">
        <v>127</v>
      </c>
      <c r="T44" s="6">
        <v>-3.0</v>
      </c>
      <c r="U44" s="6">
        <v>-1.0</v>
      </c>
      <c r="V44" s="6">
        <v>0.0</v>
      </c>
      <c r="W44" s="6">
        <v>14.0</v>
      </c>
      <c r="X44" s="6">
        <v>49.0</v>
      </c>
      <c r="Y44" s="6">
        <v>8.0</v>
      </c>
      <c r="Z44" s="6">
        <v>1.0</v>
      </c>
    </row>
    <row r="45">
      <c r="A45" s="6">
        <v>2014.0</v>
      </c>
      <c r="B45" s="6" t="s">
        <v>81</v>
      </c>
      <c r="C45" s="6" t="s">
        <v>289</v>
      </c>
      <c r="D45" s="6">
        <v>77.0</v>
      </c>
      <c r="E45" s="6">
        <v>71.0</v>
      </c>
      <c r="F45" s="6">
        <v>67.0</v>
      </c>
      <c r="G45" s="6">
        <v>69.0</v>
      </c>
      <c r="H45" s="6">
        <v>284.0</v>
      </c>
      <c r="I45" s="6">
        <v>-4.0</v>
      </c>
      <c r="J45" s="12">
        <v>33.0</v>
      </c>
      <c r="K45" s="12" t="s">
        <v>314</v>
      </c>
      <c r="L45" s="12">
        <v>0.0</v>
      </c>
      <c r="M45" s="12">
        <v>0.0</v>
      </c>
      <c r="N45" s="14">
        <v>46.0</v>
      </c>
      <c r="O45" s="14" t="s">
        <v>250</v>
      </c>
      <c r="P45" s="15">
        <v>27.5</v>
      </c>
      <c r="Q45" s="15">
        <v>110.0</v>
      </c>
      <c r="R45" s="15" t="s">
        <v>130</v>
      </c>
      <c r="S45" s="9">
        <f>+2</f>
        <v>2</v>
      </c>
      <c r="T45" s="6">
        <v>-4.0</v>
      </c>
      <c r="U45" s="6">
        <v>-2.0</v>
      </c>
      <c r="V45" s="6">
        <v>1.0</v>
      </c>
      <c r="W45" s="6">
        <v>12.0</v>
      </c>
      <c r="X45" s="6">
        <v>52.0</v>
      </c>
      <c r="Y45" s="6">
        <v>4.0</v>
      </c>
      <c r="Z45" s="6">
        <v>3.0</v>
      </c>
    </row>
    <row r="46">
      <c r="A46" s="6">
        <v>2014.0</v>
      </c>
      <c r="B46" s="6" t="s">
        <v>129</v>
      </c>
      <c r="C46" s="6" t="s">
        <v>289</v>
      </c>
      <c r="D46" s="6">
        <v>72.0</v>
      </c>
      <c r="E46" s="6">
        <v>71.0</v>
      </c>
      <c r="F46" s="6">
        <v>74.0</v>
      </c>
      <c r="G46" s="6">
        <v>67.0</v>
      </c>
      <c r="H46" s="6">
        <v>284.0</v>
      </c>
      <c r="I46" s="6">
        <v>-4.0</v>
      </c>
      <c r="J46" s="12">
        <v>29.0</v>
      </c>
      <c r="K46" s="12" t="s">
        <v>142</v>
      </c>
      <c r="L46" s="12">
        <v>0.0</v>
      </c>
      <c r="M46" s="12">
        <v>0.0</v>
      </c>
      <c r="N46" s="14">
        <v>42.0</v>
      </c>
      <c r="O46" s="14" t="s">
        <v>349</v>
      </c>
      <c r="P46" s="15">
        <v>26.8</v>
      </c>
      <c r="Q46" s="15">
        <v>107.0</v>
      </c>
      <c r="R46" s="15" t="s">
        <v>51</v>
      </c>
      <c r="S46" s="6" t="s">
        <v>127</v>
      </c>
      <c r="T46" s="6">
        <v>-1.0</v>
      </c>
      <c r="U46" s="6">
        <v>-3.0</v>
      </c>
      <c r="V46" s="6">
        <v>1.0</v>
      </c>
      <c r="W46" s="6">
        <v>16.0</v>
      </c>
      <c r="X46" s="6">
        <v>42.0</v>
      </c>
      <c r="Y46" s="6">
        <v>12.0</v>
      </c>
      <c r="Z46" s="6">
        <v>1.0</v>
      </c>
    </row>
    <row r="47">
      <c r="A47" s="6">
        <v>2014.0</v>
      </c>
      <c r="B47" s="6" t="s">
        <v>410</v>
      </c>
      <c r="C47" s="6" t="s">
        <v>322</v>
      </c>
      <c r="D47" s="6">
        <v>71.0</v>
      </c>
      <c r="E47" s="6">
        <v>72.0</v>
      </c>
      <c r="F47" s="6">
        <v>72.0</v>
      </c>
      <c r="G47" s="6">
        <v>70.0</v>
      </c>
      <c r="H47" s="6">
        <v>285.0</v>
      </c>
      <c r="I47" s="6">
        <v>-3.0</v>
      </c>
      <c r="J47" s="12">
        <v>35.0</v>
      </c>
      <c r="K47" s="12" t="s">
        <v>92</v>
      </c>
      <c r="L47" s="12">
        <v>0.0</v>
      </c>
      <c r="M47" s="12">
        <v>0.0</v>
      </c>
      <c r="N47" s="14">
        <v>38.0</v>
      </c>
      <c r="O47" s="14" t="s">
        <v>300</v>
      </c>
      <c r="P47" s="15">
        <v>26.0</v>
      </c>
      <c r="Q47" s="15">
        <v>104.0</v>
      </c>
      <c r="R47" s="15">
        <v>1.0</v>
      </c>
      <c r="S47" s="9">
        <f>+2</f>
        <v>2</v>
      </c>
      <c r="T47" s="6">
        <v>-3.0</v>
      </c>
      <c r="U47" s="6">
        <v>-2.0</v>
      </c>
      <c r="V47" s="6">
        <v>0.0</v>
      </c>
      <c r="W47" s="6">
        <v>12.0</v>
      </c>
      <c r="X47" s="6">
        <v>51.0</v>
      </c>
      <c r="Y47" s="6">
        <v>9.0</v>
      </c>
      <c r="Z47" s="6">
        <v>0.0</v>
      </c>
    </row>
    <row r="48">
      <c r="A48" s="6">
        <v>2014.0</v>
      </c>
      <c r="B48" s="6" t="s">
        <v>411</v>
      </c>
      <c r="C48" s="6" t="s">
        <v>322</v>
      </c>
      <c r="D48" s="6">
        <v>70.0</v>
      </c>
      <c r="E48" s="6">
        <v>72.0</v>
      </c>
      <c r="F48" s="6">
        <v>73.0</v>
      </c>
      <c r="G48" s="6">
        <v>70.0</v>
      </c>
      <c r="H48" s="6">
        <v>285.0</v>
      </c>
      <c r="I48" s="6">
        <v>-3.0</v>
      </c>
      <c r="J48" s="12">
        <v>37.0</v>
      </c>
      <c r="K48" s="12" t="s">
        <v>59</v>
      </c>
      <c r="L48" s="12">
        <v>0.0</v>
      </c>
      <c r="M48" s="12">
        <v>0.0</v>
      </c>
      <c r="N48" s="14">
        <v>57.0</v>
      </c>
      <c r="O48" s="14" t="s">
        <v>310</v>
      </c>
      <c r="P48" s="15">
        <v>31.5</v>
      </c>
      <c r="Q48" s="15">
        <v>126.0</v>
      </c>
      <c r="R48" s="15" t="s">
        <v>258</v>
      </c>
      <c r="S48" s="6">
        <v>-1.0</v>
      </c>
      <c r="T48" s="9">
        <f>+2</f>
        <v>2</v>
      </c>
      <c r="U48" s="6">
        <v>-4.0</v>
      </c>
      <c r="V48" s="6">
        <v>0.0</v>
      </c>
      <c r="W48" s="6">
        <v>11.0</v>
      </c>
      <c r="X48" s="6">
        <v>53.0</v>
      </c>
      <c r="Y48" s="6">
        <v>8.0</v>
      </c>
      <c r="Z48" s="6">
        <v>0.0</v>
      </c>
    </row>
    <row r="49">
      <c r="A49" s="6">
        <v>2014.0</v>
      </c>
      <c r="B49" s="6" t="s">
        <v>138</v>
      </c>
      <c r="C49" s="6" t="s">
        <v>322</v>
      </c>
      <c r="D49" s="6">
        <v>76.0</v>
      </c>
      <c r="E49" s="6">
        <v>68.0</v>
      </c>
      <c r="F49" s="6">
        <v>68.0</v>
      </c>
      <c r="G49" s="6">
        <v>73.0</v>
      </c>
      <c r="H49" s="6">
        <v>285.0</v>
      </c>
      <c r="I49" s="6">
        <v>-3.0</v>
      </c>
      <c r="J49" s="12">
        <v>29.0</v>
      </c>
      <c r="K49" s="12" t="s">
        <v>142</v>
      </c>
      <c r="L49" s="12">
        <v>0.0</v>
      </c>
      <c r="M49" s="12">
        <v>0.0</v>
      </c>
      <c r="N49" s="14">
        <v>53.0</v>
      </c>
      <c r="O49" s="14" t="s">
        <v>374</v>
      </c>
      <c r="P49" s="15">
        <v>30.0</v>
      </c>
      <c r="Q49" s="15">
        <v>120.0</v>
      </c>
      <c r="R49" s="15" t="s">
        <v>397</v>
      </c>
      <c r="S49" s="9">
        <f>+1</f>
        <v>1</v>
      </c>
      <c r="T49" s="6">
        <v>-3.0</v>
      </c>
      <c r="U49" s="6">
        <v>-1.0</v>
      </c>
      <c r="V49" s="6">
        <v>0.0</v>
      </c>
      <c r="W49" s="6">
        <v>13.0</v>
      </c>
      <c r="X49" s="6">
        <v>49.0</v>
      </c>
      <c r="Y49" s="6">
        <v>10.0</v>
      </c>
      <c r="Z49" s="6">
        <v>0.0</v>
      </c>
    </row>
    <row r="50">
      <c r="A50" s="6">
        <v>2014.0</v>
      </c>
      <c r="B50" s="6" t="s">
        <v>252</v>
      </c>
      <c r="C50" s="6" t="s">
        <v>322</v>
      </c>
      <c r="D50" s="6">
        <v>73.0</v>
      </c>
      <c r="E50" s="6">
        <v>73.0</v>
      </c>
      <c r="F50" s="6">
        <v>69.0</v>
      </c>
      <c r="G50" s="6">
        <v>70.0</v>
      </c>
      <c r="H50" s="6">
        <v>285.0</v>
      </c>
      <c r="I50" s="6">
        <v>-3.0</v>
      </c>
      <c r="J50" s="12">
        <v>25.0</v>
      </c>
      <c r="K50" s="12">
        <v>74.0</v>
      </c>
      <c r="L50" s="12">
        <v>0.0</v>
      </c>
      <c r="M50" s="12">
        <v>0.0</v>
      </c>
      <c r="N50" s="14">
        <v>47.0</v>
      </c>
      <c r="O50" s="14" t="s">
        <v>408</v>
      </c>
      <c r="P50" s="15">
        <v>29.0</v>
      </c>
      <c r="Q50" s="15">
        <v>116.0</v>
      </c>
      <c r="R50" s="15" t="s">
        <v>344</v>
      </c>
      <c r="S50" s="9">
        <f>+3</f>
        <v>3</v>
      </c>
      <c r="T50" s="6">
        <v>-5.0</v>
      </c>
      <c r="U50" s="6">
        <v>-1.0</v>
      </c>
      <c r="V50" s="6">
        <v>1.0</v>
      </c>
      <c r="W50" s="6">
        <v>15.0</v>
      </c>
      <c r="X50" s="6">
        <v>43.0</v>
      </c>
      <c r="Y50" s="6">
        <v>12.0</v>
      </c>
      <c r="Z50" s="6">
        <v>1.0</v>
      </c>
    </row>
    <row r="51">
      <c r="A51" s="6">
        <v>2014.0</v>
      </c>
      <c r="B51" s="6" t="s">
        <v>414</v>
      </c>
      <c r="C51" s="6" t="s">
        <v>193</v>
      </c>
      <c r="D51" s="6">
        <v>75.0</v>
      </c>
      <c r="E51" s="6">
        <v>70.0</v>
      </c>
      <c r="F51" s="6">
        <v>68.0</v>
      </c>
      <c r="G51" s="6">
        <v>73.0</v>
      </c>
      <c r="H51" s="6">
        <v>286.0</v>
      </c>
      <c r="I51" s="6">
        <v>-2.0</v>
      </c>
      <c r="J51" s="12">
        <v>36.0</v>
      </c>
      <c r="K51" s="12" t="s">
        <v>331</v>
      </c>
      <c r="L51" s="12">
        <v>0.0</v>
      </c>
      <c r="M51" s="12">
        <v>0.0</v>
      </c>
      <c r="N51" s="14">
        <v>50.0</v>
      </c>
      <c r="O51" s="14" t="s">
        <v>289</v>
      </c>
      <c r="P51" s="15">
        <v>29.5</v>
      </c>
      <c r="Q51" s="15">
        <v>118.0</v>
      </c>
      <c r="R51" s="15" t="s">
        <v>105</v>
      </c>
      <c r="S51" s="6">
        <v>-1.0</v>
      </c>
      <c r="T51" s="9">
        <f>+2</f>
        <v>2</v>
      </c>
      <c r="U51" s="6">
        <v>-3.0</v>
      </c>
      <c r="V51" s="6">
        <v>0.0</v>
      </c>
      <c r="W51" s="6">
        <v>14.0</v>
      </c>
      <c r="X51" s="6">
        <v>47.0</v>
      </c>
      <c r="Y51" s="6">
        <v>10.0</v>
      </c>
      <c r="Z51" s="6">
        <v>1.0</v>
      </c>
    </row>
    <row r="52">
      <c r="A52" s="6">
        <v>2014.0</v>
      </c>
      <c r="B52" s="6" t="s">
        <v>192</v>
      </c>
      <c r="C52" s="6" t="s">
        <v>193</v>
      </c>
      <c r="D52" s="6">
        <v>70.0</v>
      </c>
      <c r="E52" s="6">
        <v>74.0</v>
      </c>
      <c r="F52" s="6">
        <v>69.0</v>
      </c>
      <c r="G52" s="6">
        <v>73.0</v>
      </c>
      <c r="H52" s="6">
        <v>286.0</v>
      </c>
      <c r="I52" s="6">
        <v>-2.0</v>
      </c>
      <c r="J52" s="12">
        <v>41.0</v>
      </c>
      <c r="K52" s="12" t="s">
        <v>51</v>
      </c>
      <c r="L52" s="12">
        <v>0.0</v>
      </c>
      <c r="M52" s="12">
        <v>0.0</v>
      </c>
      <c r="N52" s="14">
        <v>54.0</v>
      </c>
      <c r="O52" s="14" t="s">
        <v>338</v>
      </c>
      <c r="P52" s="15">
        <v>31.0</v>
      </c>
      <c r="Q52" s="15">
        <v>124.0</v>
      </c>
      <c r="R52" s="15" t="s">
        <v>286</v>
      </c>
      <c r="S52" s="6" t="s">
        <v>127</v>
      </c>
      <c r="T52" s="9">
        <f t="shared" ref="T52:T53" si="3">+4</f>
        <v>4</v>
      </c>
      <c r="U52" s="6">
        <v>-6.0</v>
      </c>
      <c r="V52" s="6">
        <v>0.0</v>
      </c>
      <c r="W52" s="6">
        <v>16.0</v>
      </c>
      <c r="X52" s="6">
        <v>43.0</v>
      </c>
      <c r="Y52" s="6">
        <v>12.0</v>
      </c>
      <c r="Z52" s="6">
        <v>1.0</v>
      </c>
    </row>
    <row r="53">
      <c r="A53" s="6">
        <v>2014.0</v>
      </c>
      <c r="B53" s="6" t="s">
        <v>415</v>
      </c>
      <c r="C53" s="6" t="s">
        <v>193</v>
      </c>
      <c r="D53" s="6">
        <v>72.0</v>
      </c>
      <c r="E53" s="6">
        <v>73.0</v>
      </c>
      <c r="F53" s="6">
        <v>73.0</v>
      </c>
      <c r="G53" s="6">
        <v>68.0</v>
      </c>
      <c r="H53" s="6">
        <v>286.0</v>
      </c>
      <c r="I53" s="6">
        <v>-2.0</v>
      </c>
      <c r="J53" s="12">
        <v>26.0</v>
      </c>
      <c r="K53" s="12" t="s">
        <v>349</v>
      </c>
      <c r="L53" s="12">
        <v>0.0</v>
      </c>
      <c r="M53" s="12">
        <v>0.0</v>
      </c>
      <c r="N53" s="14">
        <v>44.0</v>
      </c>
      <c r="O53" s="14" t="s">
        <v>302</v>
      </c>
      <c r="P53" s="15">
        <v>27.5</v>
      </c>
      <c r="Q53" s="15">
        <v>110.0</v>
      </c>
      <c r="R53" s="15" t="s">
        <v>130</v>
      </c>
      <c r="S53" s="6" t="s">
        <v>127</v>
      </c>
      <c r="T53" s="9">
        <f t="shared" si="3"/>
        <v>4</v>
      </c>
      <c r="U53" s="6">
        <v>-6.0</v>
      </c>
      <c r="V53" s="6">
        <v>0.0</v>
      </c>
      <c r="W53" s="6">
        <v>17.0</v>
      </c>
      <c r="X53" s="6">
        <v>44.0</v>
      </c>
      <c r="Y53" s="6">
        <v>8.0</v>
      </c>
      <c r="Z53" s="6">
        <v>3.0</v>
      </c>
    </row>
    <row r="54">
      <c r="A54" s="6">
        <v>2014.0</v>
      </c>
      <c r="B54" s="6" t="s">
        <v>416</v>
      </c>
      <c r="C54" s="6" t="s">
        <v>193</v>
      </c>
      <c r="D54" s="6">
        <v>74.0</v>
      </c>
      <c r="E54" s="6">
        <v>72.0</v>
      </c>
      <c r="F54" s="6">
        <v>68.0</v>
      </c>
      <c r="G54" s="6">
        <v>72.0</v>
      </c>
      <c r="H54" s="6">
        <v>286.0</v>
      </c>
      <c r="I54" s="6">
        <v>-2.0</v>
      </c>
      <c r="J54" s="12">
        <v>38.0</v>
      </c>
      <c r="K54" s="12" t="s">
        <v>75</v>
      </c>
      <c r="L54" s="12">
        <v>0.0</v>
      </c>
      <c r="M54" s="12">
        <v>0.0</v>
      </c>
      <c r="N54" s="14">
        <v>46.0</v>
      </c>
      <c r="O54" s="14" t="s">
        <v>250</v>
      </c>
      <c r="P54" s="15">
        <v>29.0</v>
      </c>
      <c r="Q54" s="15">
        <v>116.0</v>
      </c>
      <c r="R54" s="15" t="s">
        <v>344</v>
      </c>
      <c r="S54" s="9">
        <f>+3</f>
        <v>3</v>
      </c>
      <c r="T54" s="6">
        <v>-6.0</v>
      </c>
      <c r="U54" s="9">
        <f t="shared" ref="U54:U55" si="4">+1</f>
        <v>1</v>
      </c>
      <c r="V54" s="6">
        <v>0.0</v>
      </c>
      <c r="W54" s="6">
        <v>15.0</v>
      </c>
      <c r="X54" s="6">
        <v>45.0</v>
      </c>
      <c r="Y54" s="6">
        <v>11.0</v>
      </c>
      <c r="Z54" s="6">
        <v>1.0</v>
      </c>
    </row>
    <row r="55">
      <c r="A55" s="6">
        <v>2014.0</v>
      </c>
      <c r="B55" s="6" t="s">
        <v>417</v>
      </c>
      <c r="C55" s="6" t="s">
        <v>193</v>
      </c>
      <c r="D55" s="6">
        <v>73.0</v>
      </c>
      <c r="E55" s="6">
        <v>72.0</v>
      </c>
      <c r="F55" s="6">
        <v>70.0</v>
      </c>
      <c r="G55" s="6">
        <v>71.0</v>
      </c>
      <c r="H55" s="6">
        <v>286.0</v>
      </c>
      <c r="I55" s="6">
        <v>-2.0</v>
      </c>
      <c r="J55" s="12">
        <v>40.0</v>
      </c>
      <c r="K55" s="12" t="s">
        <v>96</v>
      </c>
      <c r="L55" s="12">
        <v>0.0</v>
      </c>
      <c r="M55" s="12">
        <v>0.0</v>
      </c>
      <c r="N55" s="14">
        <v>48.0</v>
      </c>
      <c r="O55" s="14" t="s">
        <v>336</v>
      </c>
      <c r="P55" s="15">
        <v>28.5</v>
      </c>
      <c r="Q55" s="15">
        <v>114.0</v>
      </c>
      <c r="R55" s="15" t="s">
        <v>92</v>
      </c>
      <c r="S55" s="9">
        <f>+1</f>
        <v>1</v>
      </c>
      <c r="T55" s="6">
        <v>-4.0</v>
      </c>
      <c r="U55" s="9">
        <f t="shared" si="4"/>
        <v>1</v>
      </c>
      <c r="V55" s="6">
        <v>0.0</v>
      </c>
      <c r="W55" s="6">
        <v>12.0</v>
      </c>
      <c r="X55" s="6">
        <v>51.0</v>
      </c>
      <c r="Y55" s="6">
        <v>8.0</v>
      </c>
      <c r="Z55" s="6">
        <v>1.0</v>
      </c>
    </row>
    <row r="56">
      <c r="A56" s="6">
        <v>2014.0</v>
      </c>
      <c r="B56" s="6" t="s">
        <v>114</v>
      </c>
      <c r="C56" s="6" t="s">
        <v>408</v>
      </c>
      <c r="D56" s="6">
        <v>71.0</v>
      </c>
      <c r="E56" s="6">
        <v>73.0</v>
      </c>
      <c r="F56" s="6">
        <v>68.0</v>
      </c>
      <c r="G56" s="6">
        <v>75.0</v>
      </c>
      <c r="H56" s="6">
        <v>287.0</v>
      </c>
      <c r="I56" s="6">
        <v>-1.0</v>
      </c>
      <c r="J56" s="12">
        <v>33.0</v>
      </c>
      <c r="K56" s="12" t="s">
        <v>314</v>
      </c>
      <c r="L56" s="12">
        <v>0.0</v>
      </c>
      <c r="M56" s="12">
        <v>0.0</v>
      </c>
      <c r="N56" s="14">
        <v>54.0</v>
      </c>
      <c r="O56" s="14" t="s">
        <v>338</v>
      </c>
      <c r="P56" s="15">
        <v>30.5</v>
      </c>
      <c r="Q56" s="15">
        <v>122.0</v>
      </c>
      <c r="R56" s="15" t="s">
        <v>393</v>
      </c>
      <c r="S56" s="9">
        <f t="shared" ref="S56:T56" si="5">+2</f>
        <v>2</v>
      </c>
      <c r="T56" s="9">
        <f t="shared" si="5"/>
        <v>2</v>
      </c>
      <c r="U56" s="6">
        <v>-5.0</v>
      </c>
      <c r="V56" s="6">
        <v>0.0</v>
      </c>
      <c r="W56" s="6">
        <v>20.0</v>
      </c>
      <c r="X56" s="6">
        <v>37.0</v>
      </c>
      <c r="Y56" s="6">
        <v>12.0</v>
      </c>
      <c r="Z56" s="6">
        <v>3.0</v>
      </c>
    </row>
    <row r="57">
      <c r="A57" s="6">
        <v>2014.0</v>
      </c>
      <c r="B57" s="6" t="s">
        <v>337</v>
      </c>
      <c r="C57" s="6" t="s">
        <v>408</v>
      </c>
      <c r="D57" s="6">
        <v>73.0</v>
      </c>
      <c r="E57" s="6">
        <v>74.0</v>
      </c>
      <c r="F57" s="6">
        <v>70.0</v>
      </c>
      <c r="G57" s="6">
        <v>70.0</v>
      </c>
      <c r="H57" s="6">
        <v>287.0</v>
      </c>
      <c r="I57" s="6">
        <v>-1.0</v>
      </c>
      <c r="J57" s="12">
        <v>37.0</v>
      </c>
      <c r="K57" s="12" t="s">
        <v>59</v>
      </c>
      <c r="L57" s="12">
        <v>0.0</v>
      </c>
      <c r="M57" s="12">
        <v>0.0</v>
      </c>
      <c r="N57" s="14">
        <v>49.0</v>
      </c>
      <c r="O57" s="14" t="s">
        <v>73</v>
      </c>
      <c r="P57" s="15">
        <v>29.0</v>
      </c>
      <c r="Q57" s="15">
        <v>116.0</v>
      </c>
      <c r="R57" s="15" t="s">
        <v>344</v>
      </c>
      <c r="S57" s="6">
        <v>-3.0</v>
      </c>
      <c r="T57" s="9">
        <f>+2</f>
        <v>2</v>
      </c>
      <c r="U57" s="6" t="s">
        <v>127</v>
      </c>
      <c r="V57" s="6">
        <v>0.0</v>
      </c>
      <c r="W57" s="6">
        <v>13.0</v>
      </c>
      <c r="X57" s="6">
        <v>48.0</v>
      </c>
      <c r="Y57" s="6">
        <v>10.0</v>
      </c>
      <c r="Z57" s="6">
        <v>1.0</v>
      </c>
    </row>
    <row r="58">
      <c r="A58" s="6">
        <v>2014.0</v>
      </c>
      <c r="B58" s="6" t="s">
        <v>419</v>
      </c>
      <c r="C58" s="6" t="s">
        <v>408</v>
      </c>
      <c r="D58" s="6">
        <v>72.0</v>
      </c>
      <c r="E58" s="6">
        <v>75.0</v>
      </c>
      <c r="F58" s="6">
        <v>69.0</v>
      </c>
      <c r="G58" s="6">
        <v>71.0</v>
      </c>
      <c r="H58" s="6">
        <v>287.0</v>
      </c>
      <c r="I58" s="6">
        <v>-1.0</v>
      </c>
      <c r="J58" s="12">
        <v>41.0</v>
      </c>
      <c r="K58" s="12" t="s">
        <v>51</v>
      </c>
      <c r="L58" s="12">
        <v>0.0</v>
      </c>
      <c r="M58" s="12">
        <v>0.0</v>
      </c>
      <c r="N58" s="14">
        <v>47.0</v>
      </c>
      <c r="O58" s="14" t="s">
        <v>408</v>
      </c>
      <c r="P58" s="15">
        <v>29.0</v>
      </c>
      <c r="Q58" s="15">
        <v>116.0</v>
      </c>
      <c r="R58" s="15" t="s">
        <v>344</v>
      </c>
      <c r="S58" s="9">
        <f>+4</f>
        <v>4</v>
      </c>
      <c r="T58" s="6" t="s">
        <v>127</v>
      </c>
      <c r="U58" s="6">
        <v>-5.0</v>
      </c>
      <c r="V58" s="6">
        <v>1.0</v>
      </c>
      <c r="W58" s="6">
        <v>13.0</v>
      </c>
      <c r="X58" s="6">
        <v>44.0</v>
      </c>
      <c r="Y58" s="6">
        <v>14.0</v>
      </c>
      <c r="Z58" s="6">
        <v>0.0</v>
      </c>
    </row>
    <row r="59">
      <c r="A59" s="6">
        <v>2014.0</v>
      </c>
      <c r="B59" s="6" t="s">
        <v>420</v>
      </c>
      <c r="C59" s="6" t="s">
        <v>408</v>
      </c>
      <c r="D59" s="6">
        <v>71.0</v>
      </c>
      <c r="E59" s="6">
        <v>73.0</v>
      </c>
      <c r="F59" s="6">
        <v>73.0</v>
      </c>
      <c r="G59" s="6">
        <v>70.0</v>
      </c>
      <c r="H59" s="6">
        <v>287.0</v>
      </c>
      <c r="I59" s="6">
        <v>-1.0</v>
      </c>
      <c r="J59" s="12">
        <v>27.0</v>
      </c>
      <c r="K59" s="12" t="s">
        <v>295</v>
      </c>
      <c r="L59" s="12">
        <v>0.0</v>
      </c>
      <c r="M59" s="12">
        <v>0.0</v>
      </c>
      <c r="N59" s="14">
        <v>42.0</v>
      </c>
      <c r="O59" s="14" t="s">
        <v>349</v>
      </c>
      <c r="P59" s="15">
        <v>27.5</v>
      </c>
      <c r="Q59" s="15">
        <v>110.0</v>
      </c>
      <c r="R59" s="15" t="s">
        <v>130</v>
      </c>
      <c r="S59" s="6">
        <v>-2.0</v>
      </c>
      <c r="T59" s="9">
        <f>+7</f>
        <v>7</v>
      </c>
      <c r="U59" s="6">
        <v>-6.0</v>
      </c>
      <c r="V59" s="6">
        <v>0.0</v>
      </c>
      <c r="W59" s="6">
        <v>17.0</v>
      </c>
      <c r="X59" s="6">
        <v>40.0</v>
      </c>
      <c r="Y59" s="6">
        <v>14.0</v>
      </c>
      <c r="Z59" s="6">
        <v>1.0</v>
      </c>
    </row>
    <row r="60">
      <c r="A60" s="6">
        <v>2014.0</v>
      </c>
      <c r="B60" s="6" t="s">
        <v>272</v>
      </c>
      <c r="C60" s="6" t="s">
        <v>408</v>
      </c>
      <c r="D60" s="6">
        <v>69.0</v>
      </c>
      <c r="E60" s="6">
        <v>78.0</v>
      </c>
      <c r="F60" s="6">
        <v>68.0</v>
      </c>
      <c r="G60" s="6">
        <v>72.0</v>
      </c>
      <c r="H60" s="6">
        <v>287.0</v>
      </c>
      <c r="I60" s="6">
        <v>-1.0</v>
      </c>
      <c r="J60" s="12">
        <v>33.0</v>
      </c>
      <c r="K60" s="12" t="s">
        <v>314</v>
      </c>
      <c r="L60" s="12">
        <v>0.0</v>
      </c>
      <c r="M60" s="12">
        <v>0.0</v>
      </c>
      <c r="N60" s="14">
        <v>48.0</v>
      </c>
      <c r="O60" s="14" t="s">
        <v>336</v>
      </c>
      <c r="P60" s="15">
        <v>29.3</v>
      </c>
      <c r="Q60" s="15">
        <v>117.0</v>
      </c>
      <c r="R60" s="15" t="s">
        <v>314</v>
      </c>
      <c r="S60" s="9">
        <f>+2</f>
        <v>2</v>
      </c>
      <c r="T60" s="9">
        <f>+3</f>
        <v>3</v>
      </c>
      <c r="U60" s="6">
        <v>-6.0</v>
      </c>
      <c r="V60" s="6">
        <v>0.0</v>
      </c>
      <c r="W60" s="6">
        <v>19.0</v>
      </c>
      <c r="X60" s="6">
        <v>39.0</v>
      </c>
      <c r="Y60" s="6">
        <v>10.0</v>
      </c>
      <c r="Z60" s="6">
        <v>4.0</v>
      </c>
    </row>
    <row r="61">
      <c r="A61" s="6">
        <v>2014.0</v>
      </c>
      <c r="B61" s="6" t="s">
        <v>39</v>
      </c>
      <c r="C61" s="6" t="s">
        <v>408</v>
      </c>
      <c r="D61" s="6">
        <v>74.0</v>
      </c>
      <c r="E61" s="6">
        <v>70.0</v>
      </c>
      <c r="F61" s="6">
        <v>70.0</v>
      </c>
      <c r="G61" s="6">
        <v>73.0</v>
      </c>
      <c r="H61" s="6">
        <v>287.0</v>
      </c>
      <c r="I61" s="6">
        <v>-1.0</v>
      </c>
      <c r="J61" s="12">
        <v>26.0</v>
      </c>
      <c r="K61" s="12" t="s">
        <v>349</v>
      </c>
      <c r="L61" s="12">
        <v>0.0</v>
      </c>
      <c r="M61" s="12">
        <v>0.0</v>
      </c>
      <c r="N61" s="14">
        <v>49.0</v>
      </c>
      <c r="O61" s="14" t="s">
        <v>73</v>
      </c>
      <c r="P61" s="15">
        <v>30.3</v>
      </c>
      <c r="Q61" s="15">
        <v>121.0</v>
      </c>
      <c r="R61" s="15" t="s">
        <v>142</v>
      </c>
      <c r="S61" s="9">
        <f>+4</f>
        <v>4</v>
      </c>
      <c r="T61" s="6" t="s">
        <v>127</v>
      </c>
      <c r="U61" s="6">
        <v>-5.0</v>
      </c>
      <c r="V61" s="6">
        <v>1.0</v>
      </c>
      <c r="W61" s="6">
        <v>12.0</v>
      </c>
      <c r="X61" s="6">
        <v>48.0</v>
      </c>
      <c r="Y61" s="6">
        <v>9.0</v>
      </c>
      <c r="Z61" s="6">
        <v>2.0</v>
      </c>
    </row>
    <row r="62">
      <c r="A62" s="6">
        <v>2014.0</v>
      </c>
      <c r="B62" s="6" t="s">
        <v>422</v>
      </c>
      <c r="C62" s="6" t="s">
        <v>99</v>
      </c>
      <c r="D62" s="6">
        <v>70.0</v>
      </c>
      <c r="E62" s="6">
        <v>74.0</v>
      </c>
      <c r="F62" s="6">
        <v>75.0</v>
      </c>
      <c r="G62" s="6">
        <v>69.0</v>
      </c>
      <c r="H62" s="6">
        <v>288.0</v>
      </c>
      <c r="I62" s="6" t="s">
        <v>127</v>
      </c>
      <c r="J62" s="12">
        <v>35.0</v>
      </c>
      <c r="K62" s="12" t="s">
        <v>92</v>
      </c>
      <c r="L62" s="12">
        <v>0.0</v>
      </c>
      <c r="M62" s="12">
        <v>0.0</v>
      </c>
      <c r="N62" s="14">
        <v>44.0</v>
      </c>
      <c r="O62" s="14" t="s">
        <v>302</v>
      </c>
      <c r="P62" s="15">
        <v>27.5</v>
      </c>
      <c r="Q62" s="15">
        <v>110.0</v>
      </c>
      <c r="R62" s="15" t="s">
        <v>130</v>
      </c>
      <c r="S62" s="9">
        <f>+5</f>
        <v>5</v>
      </c>
      <c r="T62" s="6" t="s">
        <v>127</v>
      </c>
      <c r="U62" s="6">
        <v>-5.0</v>
      </c>
      <c r="V62" s="6">
        <v>0.0</v>
      </c>
      <c r="W62" s="6">
        <v>16.0</v>
      </c>
      <c r="X62" s="6">
        <v>42.0</v>
      </c>
      <c r="Y62" s="6">
        <v>12.0</v>
      </c>
      <c r="Z62" s="6">
        <v>2.0</v>
      </c>
    </row>
    <row r="63">
      <c r="A63" s="6">
        <v>2014.0</v>
      </c>
      <c r="B63" s="6" t="s">
        <v>423</v>
      </c>
      <c r="C63" s="6" t="s">
        <v>99</v>
      </c>
      <c r="D63" s="6">
        <v>71.0</v>
      </c>
      <c r="E63" s="6">
        <v>72.0</v>
      </c>
      <c r="F63" s="6">
        <v>73.0</v>
      </c>
      <c r="G63" s="6">
        <v>72.0</v>
      </c>
      <c r="H63" s="6">
        <v>288.0</v>
      </c>
      <c r="I63" s="6" t="s">
        <v>127</v>
      </c>
      <c r="J63" s="12">
        <v>34.0</v>
      </c>
      <c r="K63" s="12" t="s">
        <v>289</v>
      </c>
      <c r="L63" s="12">
        <v>0.0</v>
      </c>
      <c r="M63" s="12">
        <v>0.0</v>
      </c>
      <c r="N63" s="14">
        <v>49.0</v>
      </c>
      <c r="O63" s="14" t="s">
        <v>73</v>
      </c>
      <c r="P63" s="15">
        <v>29.5</v>
      </c>
      <c r="Q63" s="15">
        <v>118.0</v>
      </c>
      <c r="R63" s="15" t="s">
        <v>105</v>
      </c>
      <c r="S63" s="6">
        <v>-2.0</v>
      </c>
      <c r="T63" s="9">
        <f>+6</f>
        <v>6</v>
      </c>
      <c r="U63" s="6">
        <v>-4.0</v>
      </c>
      <c r="V63" s="6">
        <v>1.0</v>
      </c>
      <c r="W63" s="6">
        <v>11.0</v>
      </c>
      <c r="X63" s="6">
        <v>47.0</v>
      </c>
      <c r="Y63" s="6">
        <v>13.0</v>
      </c>
      <c r="Z63" s="6">
        <v>0.0</v>
      </c>
    </row>
    <row r="64">
      <c r="A64" s="6">
        <v>2014.0</v>
      </c>
      <c r="B64" s="6" t="s">
        <v>367</v>
      </c>
      <c r="C64" s="6" t="s">
        <v>142</v>
      </c>
      <c r="D64" s="6">
        <v>73.0</v>
      </c>
      <c r="E64" s="6">
        <v>73.0</v>
      </c>
      <c r="F64" s="6">
        <v>72.0</v>
      </c>
      <c r="G64" s="6">
        <v>71.0</v>
      </c>
      <c r="H64" s="6">
        <v>289.0</v>
      </c>
      <c r="I64" s="9">
        <f t="shared" ref="I64:I66" si="6">+1</f>
        <v>1</v>
      </c>
      <c r="J64" s="12">
        <v>32.0</v>
      </c>
      <c r="K64" s="12" t="s">
        <v>193</v>
      </c>
      <c r="L64" s="12">
        <v>0.0</v>
      </c>
      <c r="M64" s="12">
        <v>0.0</v>
      </c>
      <c r="N64" s="14">
        <v>50.0</v>
      </c>
      <c r="O64" s="14" t="s">
        <v>289</v>
      </c>
      <c r="P64" s="15">
        <v>30.3</v>
      </c>
      <c r="Q64" s="15">
        <v>121.0</v>
      </c>
      <c r="R64" s="15" t="s">
        <v>142</v>
      </c>
      <c r="S64" s="9">
        <f t="shared" ref="S64:S65" si="7">+3</f>
        <v>3</v>
      </c>
      <c r="T64" s="6" t="s">
        <v>127</v>
      </c>
      <c r="U64" s="6">
        <v>-2.0</v>
      </c>
      <c r="V64" s="6">
        <v>0.0</v>
      </c>
      <c r="W64" s="6">
        <v>13.0</v>
      </c>
      <c r="X64" s="6">
        <v>46.0</v>
      </c>
      <c r="Y64" s="6">
        <v>12.0</v>
      </c>
      <c r="Z64" s="6">
        <v>1.0</v>
      </c>
    </row>
    <row r="65">
      <c r="A65" s="6">
        <v>2014.0</v>
      </c>
      <c r="B65" s="6" t="s">
        <v>345</v>
      </c>
      <c r="C65" s="6" t="s">
        <v>142</v>
      </c>
      <c r="D65" s="6">
        <v>70.0</v>
      </c>
      <c r="E65" s="6">
        <v>75.0</v>
      </c>
      <c r="F65" s="6">
        <v>74.0</v>
      </c>
      <c r="G65" s="6">
        <v>70.0</v>
      </c>
      <c r="H65" s="6">
        <v>289.0</v>
      </c>
      <c r="I65" s="9">
        <f t="shared" si="6"/>
        <v>1</v>
      </c>
      <c r="J65" s="12">
        <v>29.0</v>
      </c>
      <c r="K65" s="12" t="s">
        <v>142</v>
      </c>
      <c r="L65" s="12">
        <v>0.0</v>
      </c>
      <c r="M65" s="12">
        <v>0.0</v>
      </c>
      <c r="N65" s="14">
        <v>44.0</v>
      </c>
      <c r="O65" s="14" t="s">
        <v>302</v>
      </c>
      <c r="P65" s="15">
        <v>28.3</v>
      </c>
      <c r="Q65" s="15">
        <v>113.0</v>
      </c>
      <c r="R65" s="15" t="s">
        <v>82</v>
      </c>
      <c r="S65" s="9">
        <f t="shared" si="7"/>
        <v>3</v>
      </c>
      <c r="T65" s="9">
        <f>+6</f>
        <v>6</v>
      </c>
      <c r="U65" s="6">
        <v>-8.0</v>
      </c>
      <c r="V65" s="6">
        <v>1.0</v>
      </c>
      <c r="W65" s="6">
        <v>15.0</v>
      </c>
      <c r="X65" s="6">
        <v>42.0</v>
      </c>
      <c r="Y65" s="6">
        <v>12.0</v>
      </c>
      <c r="Z65" s="6">
        <v>2.0</v>
      </c>
    </row>
    <row r="66">
      <c r="A66" s="6">
        <v>2014.0</v>
      </c>
      <c r="B66" s="6" t="s">
        <v>425</v>
      </c>
      <c r="C66" s="6" t="s">
        <v>142</v>
      </c>
      <c r="D66" s="6">
        <v>69.0</v>
      </c>
      <c r="E66" s="6">
        <v>71.0</v>
      </c>
      <c r="F66" s="6">
        <v>75.0</v>
      </c>
      <c r="G66" s="6">
        <v>74.0</v>
      </c>
      <c r="H66" s="6">
        <v>289.0</v>
      </c>
      <c r="I66" s="9">
        <f t="shared" si="6"/>
        <v>1</v>
      </c>
      <c r="J66" s="12">
        <v>35.0</v>
      </c>
      <c r="K66" s="12" t="s">
        <v>92</v>
      </c>
      <c r="L66" s="12">
        <v>0.0</v>
      </c>
      <c r="M66" s="12">
        <v>0.0</v>
      </c>
      <c r="N66" s="14">
        <v>48.0</v>
      </c>
      <c r="O66" s="14" t="s">
        <v>336</v>
      </c>
      <c r="P66" s="15">
        <v>29.8</v>
      </c>
      <c r="Q66" s="15">
        <v>119.0</v>
      </c>
      <c r="R66" s="15" t="s">
        <v>326</v>
      </c>
      <c r="S66" s="9">
        <f>+6</f>
        <v>6</v>
      </c>
      <c r="T66" s="9">
        <f>+2</f>
        <v>2</v>
      </c>
      <c r="U66" s="6">
        <v>-7.0</v>
      </c>
      <c r="V66" s="6">
        <v>1.0</v>
      </c>
      <c r="W66" s="6">
        <v>17.0</v>
      </c>
      <c r="X66" s="6">
        <v>38.0</v>
      </c>
      <c r="Y66" s="6">
        <v>13.0</v>
      </c>
      <c r="Z66" s="6">
        <v>3.0</v>
      </c>
    </row>
    <row r="67">
      <c r="A67" s="6">
        <v>2014.0</v>
      </c>
      <c r="B67" s="6" t="s">
        <v>427</v>
      </c>
      <c r="C67" s="6" t="s">
        <v>393</v>
      </c>
      <c r="D67" s="6">
        <v>81.0</v>
      </c>
      <c r="E67" s="6">
        <v>72.0</v>
      </c>
      <c r="F67" s="6">
        <v>68.0</v>
      </c>
      <c r="G67" s="6">
        <v>69.0</v>
      </c>
      <c r="H67" s="6">
        <v>290.0</v>
      </c>
      <c r="I67" s="9">
        <f t="shared" ref="I67:I68" si="9">+2</f>
        <v>2</v>
      </c>
      <c r="J67" s="12">
        <v>45.0</v>
      </c>
      <c r="K67" s="12" t="s">
        <v>358</v>
      </c>
      <c r="L67" s="12">
        <v>0.0</v>
      </c>
      <c r="M67" s="12">
        <v>0.0</v>
      </c>
      <c r="N67" s="14">
        <v>59.0</v>
      </c>
      <c r="O67" s="14" t="s">
        <v>65</v>
      </c>
      <c r="P67" s="15">
        <v>33.0</v>
      </c>
      <c r="Q67" s="15">
        <v>132.0</v>
      </c>
      <c r="R67" s="15">
        <v>76.0</v>
      </c>
      <c r="S67" s="9">
        <f t="shared" ref="S67:T67" si="8">+3</f>
        <v>3</v>
      </c>
      <c r="T67" s="9">
        <f t="shared" si="8"/>
        <v>3</v>
      </c>
      <c r="U67" s="6">
        <v>-4.0</v>
      </c>
      <c r="V67" s="6">
        <v>0.0</v>
      </c>
      <c r="W67" s="6">
        <v>12.0</v>
      </c>
      <c r="X67" s="6">
        <v>48.0</v>
      </c>
      <c r="Y67" s="6">
        <v>11.0</v>
      </c>
      <c r="Z67" s="6">
        <v>1.0</v>
      </c>
    </row>
    <row r="68">
      <c r="A68" s="6">
        <v>2014.0</v>
      </c>
      <c r="B68" s="6" t="s">
        <v>428</v>
      </c>
      <c r="C68" s="6" t="s">
        <v>393</v>
      </c>
      <c r="D68" s="6">
        <v>77.0</v>
      </c>
      <c r="E68" s="6">
        <v>71.0</v>
      </c>
      <c r="F68" s="6">
        <v>69.0</v>
      </c>
      <c r="G68" s="6">
        <v>73.0</v>
      </c>
      <c r="H68" s="6">
        <v>290.0</v>
      </c>
      <c r="I68" s="9">
        <f t="shared" si="9"/>
        <v>2</v>
      </c>
      <c r="J68" s="12">
        <v>32.0</v>
      </c>
      <c r="K68" s="12" t="s">
        <v>193</v>
      </c>
      <c r="L68" s="12">
        <v>0.0</v>
      </c>
      <c r="M68" s="12">
        <v>0.0</v>
      </c>
      <c r="N68" s="14">
        <v>51.0</v>
      </c>
      <c r="O68" s="14" t="s">
        <v>347</v>
      </c>
      <c r="P68" s="15">
        <v>30.0</v>
      </c>
      <c r="Q68" s="15">
        <v>120.0</v>
      </c>
      <c r="R68" s="15" t="s">
        <v>397</v>
      </c>
      <c r="S68" s="9">
        <f>+6</f>
        <v>6</v>
      </c>
      <c r="T68" s="6" t="s">
        <v>127</v>
      </c>
      <c r="U68" s="6">
        <v>-4.0</v>
      </c>
      <c r="V68" s="6">
        <v>0.0</v>
      </c>
      <c r="W68" s="6">
        <v>13.0</v>
      </c>
      <c r="X68" s="6">
        <v>46.0</v>
      </c>
      <c r="Y68" s="6">
        <v>11.0</v>
      </c>
      <c r="Z68" s="6">
        <v>2.0</v>
      </c>
    </row>
    <row r="69">
      <c r="A69" s="6">
        <v>2014.0</v>
      </c>
      <c r="B69" s="6" t="s">
        <v>430</v>
      </c>
      <c r="C69" s="6" t="s">
        <v>295</v>
      </c>
      <c r="D69" s="6">
        <v>72.0</v>
      </c>
      <c r="E69" s="6">
        <v>74.0</v>
      </c>
      <c r="F69" s="6">
        <v>70.0</v>
      </c>
      <c r="G69" s="6">
        <v>75.0</v>
      </c>
      <c r="H69" s="6">
        <v>291.0</v>
      </c>
      <c r="I69" s="9">
        <f t="shared" ref="I69:I70" si="10">+3</f>
        <v>3</v>
      </c>
      <c r="J69" s="12">
        <v>39.0</v>
      </c>
      <c r="K69" s="12" t="s">
        <v>167</v>
      </c>
      <c r="L69" s="12">
        <v>0.0</v>
      </c>
      <c r="M69" s="12">
        <v>0.0</v>
      </c>
      <c r="N69" s="14">
        <v>46.0</v>
      </c>
      <c r="O69" s="14" t="s">
        <v>250</v>
      </c>
      <c r="P69" s="15">
        <v>30.0</v>
      </c>
      <c r="Q69" s="15">
        <v>120.0</v>
      </c>
      <c r="R69" s="15" t="s">
        <v>397</v>
      </c>
      <c r="S69" s="6" t="s">
        <v>127</v>
      </c>
      <c r="T69" s="9">
        <f>+2</f>
        <v>2</v>
      </c>
      <c r="U69" s="9">
        <f>+1</f>
        <v>1</v>
      </c>
      <c r="V69" s="6">
        <v>0.0</v>
      </c>
      <c r="W69" s="6">
        <v>14.0</v>
      </c>
      <c r="X69" s="6">
        <v>43.0</v>
      </c>
      <c r="Y69" s="6">
        <v>13.0</v>
      </c>
      <c r="Z69" s="6">
        <v>2.0</v>
      </c>
    </row>
    <row r="70">
      <c r="A70" s="6">
        <v>2014.0</v>
      </c>
      <c r="B70" s="6" t="s">
        <v>352</v>
      </c>
      <c r="C70" s="6" t="s">
        <v>295</v>
      </c>
      <c r="D70" s="6">
        <v>74.0</v>
      </c>
      <c r="E70" s="6">
        <v>75.0</v>
      </c>
      <c r="F70" s="6">
        <v>70.0</v>
      </c>
      <c r="G70" s="6">
        <v>72.0</v>
      </c>
      <c r="H70" s="6">
        <v>291.0</v>
      </c>
      <c r="I70" s="9">
        <f t="shared" si="10"/>
        <v>3</v>
      </c>
      <c r="J70" s="12">
        <v>34.0</v>
      </c>
      <c r="K70" s="12" t="s">
        <v>289</v>
      </c>
      <c r="L70" s="12">
        <v>0.0</v>
      </c>
      <c r="M70" s="12">
        <v>0.0</v>
      </c>
      <c r="N70" s="14">
        <v>48.0</v>
      </c>
      <c r="O70" s="14" t="s">
        <v>336</v>
      </c>
      <c r="P70" s="15">
        <v>30.0</v>
      </c>
      <c r="Q70" s="15">
        <v>120.0</v>
      </c>
      <c r="R70" s="15" t="s">
        <v>397</v>
      </c>
      <c r="S70" s="9">
        <f>+2</f>
        <v>2</v>
      </c>
      <c r="T70" s="9">
        <f>+1</f>
        <v>1</v>
      </c>
      <c r="U70" s="6" t="s">
        <v>127</v>
      </c>
      <c r="V70" s="6">
        <v>1.0</v>
      </c>
      <c r="W70" s="6">
        <v>10.0</v>
      </c>
      <c r="X70" s="6">
        <v>48.0</v>
      </c>
      <c r="Y70" s="6">
        <v>11.0</v>
      </c>
      <c r="Z70" s="6">
        <v>2.0</v>
      </c>
    </row>
    <row r="71">
      <c r="A71" s="6">
        <v>2014.0</v>
      </c>
      <c r="B71" s="6" t="s">
        <v>247</v>
      </c>
      <c r="C71" s="6">
        <v>70.0</v>
      </c>
      <c r="D71" s="6">
        <v>72.0</v>
      </c>
      <c r="E71" s="6">
        <v>75.0</v>
      </c>
      <c r="F71" s="6">
        <v>73.0</v>
      </c>
      <c r="G71" s="6">
        <v>72.0</v>
      </c>
      <c r="H71" s="6">
        <v>292.0</v>
      </c>
      <c r="I71" s="9">
        <f>+4</f>
        <v>4</v>
      </c>
      <c r="J71" s="12">
        <v>31.0</v>
      </c>
      <c r="K71" s="12" t="s">
        <v>132</v>
      </c>
      <c r="L71" s="12">
        <v>0.0</v>
      </c>
      <c r="M71" s="12">
        <v>0.0</v>
      </c>
      <c r="N71" s="14">
        <v>51.0</v>
      </c>
      <c r="O71" s="14" t="s">
        <v>347</v>
      </c>
      <c r="P71" s="15">
        <v>30.0</v>
      </c>
      <c r="Q71" s="15">
        <v>120.0</v>
      </c>
      <c r="R71" s="15" t="s">
        <v>397</v>
      </c>
      <c r="S71" s="6" t="s">
        <v>127</v>
      </c>
      <c r="T71" s="6" t="s">
        <v>127</v>
      </c>
      <c r="U71" s="9">
        <f>+4</f>
        <v>4</v>
      </c>
      <c r="V71" s="6">
        <v>0.0</v>
      </c>
      <c r="W71" s="6">
        <v>12.0</v>
      </c>
      <c r="X71" s="6">
        <v>47.0</v>
      </c>
      <c r="Y71" s="6">
        <v>11.0</v>
      </c>
      <c r="Z71" s="6">
        <v>2.0</v>
      </c>
    </row>
    <row r="72">
      <c r="A72" s="6">
        <v>2014.0</v>
      </c>
      <c r="B72" s="6" t="s">
        <v>432</v>
      </c>
      <c r="C72" s="6">
        <v>71.0</v>
      </c>
      <c r="D72" s="6">
        <v>81.0</v>
      </c>
      <c r="E72" s="6">
        <v>68.0</v>
      </c>
      <c r="F72" s="6">
        <v>69.0</v>
      </c>
      <c r="G72" s="6">
        <v>75.0</v>
      </c>
      <c r="H72" s="6">
        <v>293.0</v>
      </c>
      <c r="I72" s="9">
        <f>+5</f>
        <v>5</v>
      </c>
      <c r="J72" s="12">
        <v>37.0</v>
      </c>
      <c r="K72" s="12" t="s">
        <v>59</v>
      </c>
      <c r="L72" s="12">
        <v>0.0</v>
      </c>
      <c r="M72" s="12">
        <v>0.0</v>
      </c>
      <c r="N72" s="14">
        <v>44.0</v>
      </c>
      <c r="O72" s="14" t="s">
        <v>302</v>
      </c>
      <c r="P72" s="15">
        <v>29.0</v>
      </c>
      <c r="Q72" s="15">
        <v>116.0</v>
      </c>
      <c r="R72" s="15" t="s">
        <v>344</v>
      </c>
      <c r="S72" s="9">
        <f>+4</f>
        <v>4</v>
      </c>
      <c r="T72" s="9">
        <f>+2</f>
        <v>2</v>
      </c>
      <c r="U72" s="6">
        <v>-1.0</v>
      </c>
      <c r="V72" s="6">
        <v>1.0</v>
      </c>
      <c r="W72" s="6">
        <v>13.0</v>
      </c>
      <c r="X72" s="6">
        <v>41.0</v>
      </c>
      <c r="Y72" s="6">
        <v>14.0</v>
      </c>
      <c r="Z72" s="6">
        <v>3.0</v>
      </c>
    </row>
    <row r="73">
      <c r="A73" s="6">
        <v>2014.0</v>
      </c>
      <c r="B73" s="6" t="s">
        <v>321</v>
      </c>
      <c r="C73" s="6">
        <v>72.0</v>
      </c>
      <c r="D73" s="6">
        <v>75.0</v>
      </c>
      <c r="E73" s="6">
        <v>76.0</v>
      </c>
      <c r="F73" s="6">
        <v>70.0</v>
      </c>
      <c r="G73" s="6">
        <v>74.0</v>
      </c>
      <c r="H73" s="6">
        <v>295.0</v>
      </c>
      <c r="I73" s="9">
        <f>+7</f>
        <v>7</v>
      </c>
      <c r="J73" s="12">
        <v>40.0</v>
      </c>
      <c r="K73" s="12" t="s">
        <v>96</v>
      </c>
      <c r="L73" s="12">
        <v>0.0</v>
      </c>
      <c r="M73" s="12">
        <v>0.0</v>
      </c>
      <c r="N73" s="14">
        <v>48.0</v>
      </c>
      <c r="O73" s="14" t="s">
        <v>336</v>
      </c>
      <c r="P73" s="15">
        <v>31.5</v>
      </c>
      <c r="Q73" s="15">
        <v>126.0</v>
      </c>
      <c r="R73" s="15" t="s">
        <v>258</v>
      </c>
      <c r="S73" s="9">
        <f>+1</f>
        <v>1</v>
      </c>
      <c r="T73" s="9">
        <f>+6</f>
        <v>6</v>
      </c>
      <c r="U73" s="6" t="s">
        <v>127</v>
      </c>
      <c r="V73" s="6">
        <v>1.0</v>
      </c>
      <c r="W73" s="6">
        <v>4.0</v>
      </c>
      <c r="X73" s="6">
        <v>54.0</v>
      </c>
      <c r="Y73" s="6">
        <v>13.0</v>
      </c>
      <c r="Z73" s="6">
        <v>0.0</v>
      </c>
    </row>
    <row r="74">
      <c r="A74" s="6">
        <v>2014.0</v>
      </c>
      <c r="B74" s="6" t="s">
        <v>435</v>
      </c>
      <c r="C74" s="6">
        <v>73.0</v>
      </c>
      <c r="D74" s="6">
        <v>81.0</v>
      </c>
      <c r="E74" s="6">
        <v>70.0</v>
      </c>
      <c r="F74" s="6">
        <v>71.0</v>
      </c>
      <c r="G74" s="6">
        <v>74.0</v>
      </c>
      <c r="H74" s="6">
        <v>296.0</v>
      </c>
      <c r="I74" s="9">
        <f>+8</f>
        <v>8</v>
      </c>
      <c r="J74" s="12">
        <v>30.0</v>
      </c>
      <c r="K74" s="12" t="s">
        <v>99</v>
      </c>
      <c r="L74" s="12">
        <v>0.0</v>
      </c>
      <c r="M74" s="12">
        <v>0.0</v>
      </c>
      <c r="N74" s="14">
        <v>38.0</v>
      </c>
      <c r="O74" s="14" t="s">
        <v>300</v>
      </c>
      <c r="P74" s="15">
        <v>26.5</v>
      </c>
      <c r="Q74" s="15">
        <v>106.0</v>
      </c>
      <c r="R74" s="15" t="s">
        <v>69</v>
      </c>
      <c r="S74" s="9">
        <f>+6</f>
        <v>6</v>
      </c>
      <c r="T74" s="9">
        <f>+3</f>
        <v>3</v>
      </c>
      <c r="U74" s="6">
        <v>-1.0</v>
      </c>
      <c r="V74" s="6">
        <v>0.0</v>
      </c>
      <c r="W74" s="6">
        <v>12.0</v>
      </c>
      <c r="X74" s="6">
        <v>45.0</v>
      </c>
      <c r="Y74" s="6">
        <v>10.0</v>
      </c>
      <c r="Z74" s="6">
        <v>5.0</v>
      </c>
    </row>
    <row r="75">
      <c r="A75" s="6">
        <v>2014.0</v>
      </c>
      <c r="B75" s="6" t="s">
        <v>271</v>
      </c>
      <c r="C75" s="6">
        <v>74.0</v>
      </c>
      <c r="D75" s="6">
        <v>75.0</v>
      </c>
      <c r="E75" s="6">
        <v>77.0</v>
      </c>
      <c r="F75" s="6">
        <v>74.0</v>
      </c>
      <c r="G75" s="6">
        <v>71.0</v>
      </c>
      <c r="H75" s="6">
        <v>297.0</v>
      </c>
      <c r="I75" s="9">
        <f>+9</f>
        <v>9</v>
      </c>
      <c r="J75" s="12">
        <v>30.0</v>
      </c>
      <c r="K75" s="12" t="s">
        <v>99</v>
      </c>
      <c r="L75" s="12">
        <v>0.0</v>
      </c>
      <c r="M75" s="12">
        <v>0.0</v>
      </c>
      <c r="N75" s="14">
        <v>39.0</v>
      </c>
      <c r="O75" s="14">
        <v>72.0</v>
      </c>
      <c r="P75" s="15">
        <v>29.3</v>
      </c>
      <c r="Q75" s="15">
        <v>117.0</v>
      </c>
      <c r="R75" s="15" t="s">
        <v>314</v>
      </c>
      <c r="S75" s="9">
        <f>+4</f>
        <v>4</v>
      </c>
      <c r="T75" s="9">
        <f>+8</f>
        <v>8</v>
      </c>
      <c r="U75" s="6">
        <v>-3.0</v>
      </c>
      <c r="V75" s="6">
        <v>1.0</v>
      </c>
      <c r="W75" s="6">
        <v>10.0</v>
      </c>
      <c r="X75" s="6">
        <v>47.0</v>
      </c>
      <c r="Y75" s="6">
        <v>7.0</v>
      </c>
      <c r="Z75" s="6">
        <v>7.0</v>
      </c>
    </row>
    <row r="76">
      <c r="A76" s="6">
        <v>2014.0</v>
      </c>
      <c r="B76" s="6" t="s">
        <v>434</v>
      </c>
      <c r="C76" s="6">
        <v>75.0</v>
      </c>
      <c r="D76" s="6">
        <v>76.0</v>
      </c>
      <c r="E76" s="6">
        <v>75.0</v>
      </c>
      <c r="F76" s="6">
        <v>73.0</v>
      </c>
      <c r="G76" s="6">
        <v>75.0</v>
      </c>
      <c r="H76" s="6">
        <v>299.0</v>
      </c>
      <c r="I76" s="9">
        <f>+11</f>
        <v>11</v>
      </c>
      <c r="J76" s="12">
        <v>21.0</v>
      </c>
      <c r="K76" s="12" t="s">
        <v>343</v>
      </c>
      <c r="L76" s="12">
        <v>0.0</v>
      </c>
      <c r="M76" s="12">
        <v>0.0</v>
      </c>
      <c r="N76" s="14">
        <v>35.0</v>
      </c>
      <c r="O76" s="14">
        <v>76.0</v>
      </c>
      <c r="P76" s="15">
        <v>27.5</v>
      </c>
      <c r="Q76" s="15">
        <v>110.0</v>
      </c>
      <c r="R76" s="15" t="s">
        <v>130</v>
      </c>
      <c r="S76" s="9">
        <f t="shared" ref="S76:T76" si="11">+6</f>
        <v>6</v>
      </c>
      <c r="T76" s="9">
        <f t="shared" si="11"/>
        <v>6</v>
      </c>
      <c r="U76" s="6">
        <v>-1.0</v>
      </c>
      <c r="V76" s="6">
        <v>0.0</v>
      </c>
      <c r="W76" s="6">
        <v>16.0</v>
      </c>
      <c r="X76" s="6">
        <v>33.0</v>
      </c>
      <c r="Y76" s="6">
        <v>19.0</v>
      </c>
      <c r="Z76" s="6">
        <v>4.0</v>
      </c>
    </row>
    <row r="77">
      <c r="A77" s="6">
        <v>2014.0</v>
      </c>
      <c r="B77" s="6" t="s">
        <v>438</v>
      </c>
      <c r="C77" s="6">
        <v>76.0</v>
      </c>
      <c r="D77" s="6">
        <v>75.0</v>
      </c>
      <c r="E77" s="6">
        <v>77.0</v>
      </c>
      <c r="F77" s="6">
        <v>79.0</v>
      </c>
      <c r="G77" s="6">
        <v>72.0</v>
      </c>
      <c r="H77" s="6">
        <v>303.0</v>
      </c>
      <c r="I77" s="9">
        <f>+15</f>
        <v>15</v>
      </c>
      <c r="J77" s="12">
        <v>28.0</v>
      </c>
      <c r="K77" s="12">
        <v>67.0</v>
      </c>
      <c r="L77" s="12">
        <v>0.0</v>
      </c>
      <c r="M77" s="12">
        <v>0.0</v>
      </c>
      <c r="N77" s="14">
        <v>33.0</v>
      </c>
      <c r="O77" s="14">
        <v>77.0</v>
      </c>
      <c r="P77" s="15">
        <v>27.8</v>
      </c>
      <c r="Q77" s="15">
        <v>111.0</v>
      </c>
      <c r="R77" s="15" t="s">
        <v>75</v>
      </c>
      <c r="S77" s="9">
        <f>+5</f>
        <v>5</v>
      </c>
      <c r="T77" s="9">
        <f>+9</f>
        <v>9</v>
      </c>
      <c r="U77" s="9">
        <f>+1</f>
        <v>1</v>
      </c>
      <c r="V77" s="6">
        <v>0.0</v>
      </c>
      <c r="W77" s="6">
        <v>9.0</v>
      </c>
      <c r="X77" s="6">
        <v>43.0</v>
      </c>
      <c r="Y77" s="6">
        <v>16.0</v>
      </c>
      <c r="Z77" s="6">
        <v>4.0</v>
      </c>
    </row>
    <row r="78">
      <c r="A78" s="6">
        <v>2014.0</v>
      </c>
      <c r="B78" s="6" t="s">
        <v>440</v>
      </c>
      <c r="C78" s="6">
        <v>77.0</v>
      </c>
      <c r="D78" s="6">
        <v>83.0</v>
      </c>
      <c r="E78" s="6">
        <v>77.0</v>
      </c>
      <c r="F78" s="6">
        <v>80.0</v>
      </c>
      <c r="G78" s="6">
        <v>83.0</v>
      </c>
      <c r="H78" s="6">
        <v>323.0</v>
      </c>
      <c r="I78" s="9">
        <f>+35</f>
        <v>35</v>
      </c>
      <c r="J78" s="12">
        <v>31.0</v>
      </c>
      <c r="K78" s="12" t="s">
        <v>132</v>
      </c>
      <c r="L78" s="12">
        <v>0.0</v>
      </c>
      <c r="M78" s="12">
        <v>0.0</v>
      </c>
      <c r="N78" s="14">
        <v>38.0</v>
      </c>
      <c r="O78" s="14" t="s">
        <v>300</v>
      </c>
      <c r="P78" s="15">
        <v>34.5</v>
      </c>
      <c r="Q78" s="15">
        <v>138.0</v>
      </c>
      <c r="R78" s="15">
        <v>77.0</v>
      </c>
      <c r="S78" s="9">
        <f>+6</f>
        <v>6</v>
      </c>
      <c r="T78" s="9">
        <f>+22</f>
        <v>22</v>
      </c>
      <c r="U78" s="9">
        <f>+7</f>
        <v>7</v>
      </c>
      <c r="V78" s="6">
        <v>0.0</v>
      </c>
      <c r="W78" s="6">
        <v>6.0</v>
      </c>
      <c r="X78" s="6">
        <v>36.0</v>
      </c>
      <c r="Y78" s="6">
        <v>21.0</v>
      </c>
      <c r="Z78" s="6">
        <v>9.0</v>
      </c>
    </row>
    <row r="79">
      <c r="A79" s="6">
        <v>2014.0</v>
      </c>
      <c r="B79" s="6" t="s">
        <v>212</v>
      </c>
      <c r="C79" s="6" t="s">
        <v>386</v>
      </c>
      <c r="D79" s="6">
        <v>71.0</v>
      </c>
      <c r="E79" s="6">
        <v>0.0</v>
      </c>
      <c r="F79" s="6">
        <v>0.0</v>
      </c>
      <c r="G79" s="6">
        <v>0.0</v>
      </c>
      <c r="H79" s="6">
        <v>71.0</v>
      </c>
      <c r="I79" s="6">
        <v>-1.0</v>
      </c>
      <c r="J79" s="12">
        <v>8.0</v>
      </c>
      <c r="K79" s="12">
        <v>0.0</v>
      </c>
      <c r="L79" s="12">
        <v>0.0</v>
      </c>
      <c r="M79" s="12">
        <v>0.0</v>
      </c>
      <c r="N79" s="14">
        <v>12.0</v>
      </c>
      <c r="O79" s="14">
        <v>0.0</v>
      </c>
      <c r="P79" s="15">
        <v>29.0</v>
      </c>
      <c r="Q79" s="15">
        <v>29.0</v>
      </c>
      <c r="R79" s="15">
        <v>0.0</v>
      </c>
      <c r="S79" s="6" t="s">
        <v>127</v>
      </c>
      <c r="T79" s="6" t="s">
        <v>127</v>
      </c>
      <c r="U79" s="6">
        <v>-1.0</v>
      </c>
      <c r="V79" s="6">
        <v>0.0</v>
      </c>
      <c r="W79" s="6">
        <v>2.0</v>
      </c>
      <c r="X79" s="6">
        <v>15.0</v>
      </c>
      <c r="Y79" s="6">
        <v>1.0</v>
      </c>
      <c r="Z79" s="6">
        <v>0.0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0"/>
    <col customWidth="1" min="2" max="2" width="6.57"/>
    <col customWidth="1" min="3" max="3" width="7.71"/>
    <col customWidth="1" min="4" max="4" width="3.71"/>
    <col customWidth="1" min="5" max="5" width="7.29"/>
    <col customWidth="1" min="6" max="6" width="8.14"/>
    <col customWidth="1" min="7" max="7" width="2.0"/>
    <col customWidth="1" min="8" max="8" width="2.71"/>
    <col customWidth="1" min="9" max="9" width="3.57"/>
    <col customWidth="1" min="10" max="10" width="2.86"/>
    <col customWidth="1" min="11" max="12" width="2.14"/>
    <col customWidth="1" min="13" max="13" width="8.29"/>
    <col customWidth="1" min="14" max="14" width="3.71"/>
    <col customWidth="1" min="15" max="15" width="7.29"/>
    <col customWidth="1" min="16" max="16" width="8.14"/>
    <col customWidth="1" min="17" max="17" width="2.0"/>
    <col customWidth="1" min="18" max="19" width="3.57"/>
    <col customWidth="1" min="20" max="20" width="2.86"/>
    <col customWidth="1" min="21" max="22" width="2.14"/>
  </cols>
  <sheetData>
    <row r="1">
      <c r="A1" s="9"/>
      <c r="B1" s="6"/>
      <c r="C1" s="18" t="s">
        <v>390</v>
      </c>
      <c r="M1" s="19" t="s">
        <v>395</v>
      </c>
    </row>
    <row r="2">
      <c r="A2" s="2" t="s">
        <v>1</v>
      </c>
      <c r="B2" s="5" t="s">
        <v>10</v>
      </c>
      <c r="C2" s="5" t="s">
        <v>24</v>
      </c>
      <c r="D2" s="2" t="s">
        <v>398</v>
      </c>
      <c r="E2" s="2" t="s">
        <v>399</v>
      </c>
      <c r="F2" s="5" t="s">
        <v>400</v>
      </c>
      <c r="G2" s="2" t="s">
        <v>127</v>
      </c>
      <c r="H2" s="2" t="s">
        <v>401</v>
      </c>
      <c r="I2" s="2" t="s">
        <v>402</v>
      </c>
      <c r="J2" s="2" t="s">
        <v>403</v>
      </c>
      <c r="K2" s="2" t="s">
        <v>405</v>
      </c>
      <c r="L2" s="2" t="s">
        <v>406</v>
      </c>
      <c r="M2" s="5" t="s">
        <v>24</v>
      </c>
      <c r="N2" s="2" t="s">
        <v>398</v>
      </c>
      <c r="O2" s="2" t="s">
        <v>399</v>
      </c>
      <c r="P2" s="5" t="s">
        <v>400</v>
      </c>
      <c r="Q2" s="2" t="s">
        <v>127</v>
      </c>
      <c r="R2" s="2" t="s">
        <v>401</v>
      </c>
      <c r="S2" s="2" t="s">
        <v>402</v>
      </c>
      <c r="T2" s="2" t="s">
        <v>403</v>
      </c>
      <c r="U2" s="2" t="s">
        <v>405</v>
      </c>
      <c r="V2" s="2" t="s">
        <v>406</v>
      </c>
    </row>
    <row r="3">
      <c r="A3" s="6" t="s">
        <v>163</v>
      </c>
      <c r="B3" s="7">
        <v>7100.0</v>
      </c>
      <c r="C3" s="20">
        <v>42432.0</v>
      </c>
      <c r="D3" s="18">
        <v>12.0</v>
      </c>
      <c r="E3" s="18">
        <v>21.3</v>
      </c>
      <c r="F3" s="18">
        <v>18.88</v>
      </c>
      <c r="G3" s="18">
        <v>2.0</v>
      </c>
      <c r="H3" s="18">
        <v>53.0</v>
      </c>
      <c r="I3" s="18">
        <v>133.0</v>
      </c>
      <c r="J3" s="18">
        <v>26.0</v>
      </c>
      <c r="K3" s="18">
        <v>2.0</v>
      </c>
      <c r="L3" s="18">
        <v>0.0</v>
      </c>
      <c r="M3" s="21">
        <v>42402.0</v>
      </c>
      <c r="N3" s="19">
        <v>8.0</v>
      </c>
      <c r="O3" s="19">
        <v>17.0</v>
      </c>
      <c r="P3" s="19">
        <v>22.06</v>
      </c>
      <c r="Q3" s="19">
        <v>2.0</v>
      </c>
      <c r="R3" s="19">
        <v>44.0</v>
      </c>
      <c r="S3" s="19">
        <v>78.0</v>
      </c>
      <c r="T3" s="19">
        <v>19.0</v>
      </c>
      <c r="U3" s="19">
        <v>1.0</v>
      </c>
      <c r="V3" s="19">
        <v>0.0</v>
      </c>
    </row>
    <row r="4">
      <c r="A4" s="6" t="s">
        <v>186</v>
      </c>
      <c r="B4" s="7">
        <v>9300.0</v>
      </c>
      <c r="C4" s="20">
        <v>42370.0</v>
      </c>
      <c r="D4" s="18">
        <v>4.0</v>
      </c>
      <c r="E4" s="18">
        <v>27.0</v>
      </c>
      <c r="F4" s="18">
        <v>17.63</v>
      </c>
      <c r="G4" s="18">
        <v>0.0</v>
      </c>
      <c r="H4" s="18">
        <v>17.0</v>
      </c>
      <c r="I4" s="18">
        <v>47.0</v>
      </c>
      <c r="J4" s="18">
        <v>8.0</v>
      </c>
      <c r="K4" s="18">
        <v>0.0</v>
      </c>
      <c r="L4" s="18">
        <v>0.0</v>
      </c>
      <c r="M4" s="21">
        <v>42496.0</v>
      </c>
      <c r="N4" s="19">
        <v>22.0</v>
      </c>
      <c r="O4" s="19">
        <v>24.7</v>
      </c>
      <c r="P4" s="19">
        <v>22.05</v>
      </c>
      <c r="Q4" s="19">
        <v>5.0</v>
      </c>
      <c r="R4" s="19">
        <v>122.0</v>
      </c>
      <c r="S4" s="19">
        <v>217.0</v>
      </c>
      <c r="T4" s="19">
        <v>45.0</v>
      </c>
      <c r="U4" s="19">
        <v>7.0</v>
      </c>
      <c r="V4" s="19">
        <v>0.0</v>
      </c>
    </row>
    <row r="5">
      <c r="A5" s="6" t="s">
        <v>89</v>
      </c>
      <c r="B5" s="7">
        <v>11900.0</v>
      </c>
      <c r="C5" s="20">
        <v>42432.0</v>
      </c>
      <c r="D5" s="18">
        <v>12.0</v>
      </c>
      <c r="E5" s="18">
        <v>15.0</v>
      </c>
      <c r="F5" s="18">
        <v>13.92</v>
      </c>
      <c r="G5" s="18">
        <v>2.0</v>
      </c>
      <c r="H5" s="18">
        <v>43.0</v>
      </c>
      <c r="I5" s="18">
        <v>55.0</v>
      </c>
      <c r="J5" s="18">
        <v>5.0</v>
      </c>
      <c r="K5" s="18">
        <v>3.0</v>
      </c>
      <c r="L5" s="18">
        <v>0.0</v>
      </c>
      <c r="M5" s="21">
        <v>42432.0</v>
      </c>
      <c r="N5" s="19">
        <v>12.0</v>
      </c>
      <c r="O5" s="19">
        <v>5.0</v>
      </c>
      <c r="P5" s="19">
        <v>21.46</v>
      </c>
      <c r="Q5" s="19">
        <v>4.0</v>
      </c>
      <c r="R5" s="19">
        <v>59.0</v>
      </c>
      <c r="S5" s="19">
        <v>127.0</v>
      </c>
      <c r="T5" s="19">
        <v>22.0</v>
      </c>
      <c r="U5" s="19">
        <v>4.0</v>
      </c>
      <c r="V5" s="19">
        <v>0.0</v>
      </c>
    </row>
    <row r="6">
      <c r="A6" s="6" t="s">
        <v>181</v>
      </c>
      <c r="B6" s="7">
        <v>9400.0</v>
      </c>
      <c r="C6" s="20">
        <v>42432.0</v>
      </c>
      <c r="D6" s="18">
        <v>12.0</v>
      </c>
      <c r="E6" s="18">
        <v>30.0</v>
      </c>
      <c r="F6" s="18">
        <v>19.0</v>
      </c>
      <c r="G6" s="18">
        <v>3.0</v>
      </c>
      <c r="H6" s="18">
        <v>54.0</v>
      </c>
      <c r="I6" s="18">
        <v>125.0</v>
      </c>
      <c r="J6" s="18">
        <v>27.0</v>
      </c>
      <c r="K6" s="18">
        <v>7.0</v>
      </c>
      <c r="L6" s="18">
        <v>0.0</v>
      </c>
      <c r="M6" s="21">
        <v>42495.0</v>
      </c>
      <c r="N6" s="19">
        <v>20.0</v>
      </c>
      <c r="O6" s="19">
        <v>5.6</v>
      </c>
      <c r="P6" s="19">
        <v>20.88</v>
      </c>
      <c r="Q6" s="19">
        <v>5.0</v>
      </c>
      <c r="R6" s="19">
        <v>95.0</v>
      </c>
      <c r="S6" s="19">
        <v>224.0</v>
      </c>
      <c r="T6" s="19">
        <v>33.0</v>
      </c>
      <c r="U6" s="19">
        <v>3.0</v>
      </c>
      <c r="V6" s="19">
        <v>0.0</v>
      </c>
    </row>
    <row r="7">
      <c r="A7" s="6" t="s">
        <v>137</v>
      </c>
      <c r="B7" s="7">
        <v>7900.0</v>
      </c>
      <c r="C7" s="20">
        <v>42432.0</v>
      </c>
      <c r="D7" s="18">
        <v>12.0</v>
      </c>
      <c r="E7" s="18">
        <v>19.3</v>
      </c>
      <c r="F7" s="18">
        <v>9.67</v>
      </c>
      <c r="G7" s="18">
        <v>1.0</v>
      </c>
      <c r="H7" s="18">
        <v>27.0</v>
      </c>
      <c r="I7" s="18">
        <v>68.0</v>
      </c>
      <c r="J7" s="18">
        <v>10.0</v>
      </c>
      <c r="K7" s="18">
        <v>2.0</v>
      </c>
      <c r="L7" s="18">
        <v>0.0</v>
      </c>
      <c r="M7" s="21">
        <v>42495.0</v>
      </c>
      <c r="N7" s="19">
        <v>20.0</v>
      </c>
      <c r="O7" s="19">
        <v>19.4</v>
      </c>
      <c r="P7" s="19">
        <v>20.28</v>
      </c>
      <c r="Q7" s="19">
        <v>6.0</v>
      </c>
      <c r="R7" s="19">
        <v>90.0</v>
      </c>
      <c r="S7" s="19">
        <v>221.0</v>
      </c>
      <c r="T7" s="19">
        <v>40.0</v>
      </c>
      <c r="U7" s="19">
        <v>3.0</v>
      </c>
      <c r="V7" s="19">
        <v>0.0</v>
      </c>
    </row>
    <row r="8">
      <c r="A8" s="6" t="s">
        <v>140</v>
      </c>
      <c r="B8" s="7">
        <v>9600.0</v>
      </c>
      <c r="C8" s="20">
        <v>42402.0</v>
      </c>
      <c r="D8" s="18">
        <v>8.0</v>
      </c>
      <c r="E8" s="18">
        <v>21.5</v>
      </c>
      <c r="F8" s="18">
        <v>18.13</v>
      </c>
      <c r="G8" s="18">
        <v>1.0</v>
      </c>
      <c r="H8" s="18">
        <v>33.0</v>
      </c>
      <c r="I8" s="18">
        <v>93.0</v>
      </c>
      <c r="J8" s="18">
        <v>17.0</v>
      </c>
      <c r="K8" s="18">
        <v>0.0</v>
      </c>
      <c r="L8" s="18">
        <v>0.0</v>
      </c>
      <c r="M8" s="21">
        <v>42527.0</v>
      </c>
      <c r="N8" s="19">
        <v>24.0</v>
      </c>
      <c r="O8" s="19">
        <v>9.3</v>
      </c>
      <c r="P8" s="19">
        <v>20.21</v>
      </c>
      <c r="Q8" s="19">
        <v>4.0</v>
      </c>
      <c r="R8" s="19">
        <v>109.0</v>
      </c>
      <c r="S8" s="19">
        <v>287.0</v>
      </c>
      <c r="T8" s="19">
        <v>29.0</v>
      </c>
      <c r="U8" s="19">
        <v>3.0</v>
      </c>
      <c r="V8" s="19">
        <v>0.0</v>
      </c>
    </row>
    <row r="9">
      <c r="A9" s="6" t="s">
        <v>56</v>
      </c>
      <c r="B9" s="7">
        <v>12100.0</v>
      </c>
      <c r="C9" s="20">
        <v>42402.0</v>
      </c>
      <c r="D9" s="18">
        <v>8.0</v>
      </c>
      <c r="E9" s="18">
        <v>8.5</v>
      </c>
      <c r="F9" s="18">
        <v>20.56</v>
      </c>
      <c r="G9" s="18">
        <v>0.0</v>
      </c>
      <c r="H9" s="18">
        <v>42.0</v>
      </c>
      <c r="I9" s="18">
        <v>90.0</v>
      </c>
      <c r="J9" s="18">
        <v>11.0</v>
      </c>
      <c r="K9" s="18">
        <v>1.0</v>
      </c>
      <c r="L9" s="18">
        <v>0.0</v>
      </c>
      <c r="M9" s="21">
        <v>42432.0</v>
      </c>
      <c r="N9" s="19">
        <v>12.0</v>
      </c>
      <c r="O9" s="19">
        <v>14.7</v>
      </c>
      <c r="P9" s="19">
        <v>19.92</v>
      </c>
      <c r="Q9" s="19">
        <v>2.0</v>
      </c>
      <c r="R9" s="19">
        <v>58.0</v>
      </c>
      <c r="S9" s="19">
        <v>129.0</v>
      </c>
      <c r="T9" s="19">
        <v>23.0</v>
      </c>
      <c r="U9" s="19">
        <v>4.0</v>
      </c>
      <c r="V9" s="19">
        <v>0.0</v>
      </c>
    </row>
    <row r="10">
      <c r="A10" s="6" t="s">
        <v>212</v>
      </c>
      <c r="B10" s="7">
        <v>10000.0</v>
      </c>
      <c r="C10" s="20">
        <v>42372.0</v>
      </c>
      <c r="D10" s="18">
        <v>7.0</v>
      </c>
      <c r="E10" s="18">
        <v>81.0</v>
      </c>
      <c r="F10" s="18">
        <v>12.57</v>
      </c>
      <c r="G10" s="18">
        <v>0.0</v>
      </c>
      <c r="H10" s="18">
        <v>21.0</v>
      </c>
      <c r="I10" s="18">
        <v>71.0</v>
      </c>
      <c r="J10" s="18">
        <v>11.0</v>
      </c>
      <c r="K10" s="18">
        <v>5.0</v>
      </c>
      <c r="L10" s="18">
        <v>0.0</v>
      </c>
      <c r="M10" s="21">
        <v>42495.0</v>
      </c>
      <c r="N10" s="19">
        <v>20.0</v>
      </c>
      <c r="O10" s="19">
        <v>10.2</v>
      </c>
      <c r="P10" s="19">
        <v>19.88</v>
      </c>
      <c r="Q10" s="19">
        <v>1.0</v>
      </c>
      <c r="R10" s="19">
        <v>98.0</v>
      </c>
      <c r="S10" s="19">
        <v>228.0</v>
      </c>
      <c r="T10" s="19">
        <v>29.0</v>
      </c>
      <c r="U10" s="19">
        <v>4.0</v>
      </c>
      <c r="V10" s="19">
        <v>0.0</v>
      </c>
    </row>
    <row r="11">
      <c r="A11" s="6" t="s">
        <v>106</v>
      </c>
      <c r="B11" s="7">
        <v>7400.0</v>
      </c>
      <c r="C11" s="20">
        <v>42464.0</v>
      </c>
      <c r="D11" s="18">
        <v>16.0</v>
      </c>
      <c r="E11" s="18">
        <v>19.8</v>
      </c>
      <c r="F11" s="18">
        <v>19.25</v>
      </c>
      <c r="G11" s="18">
        <v>3.0</v>
      </c>
      <c r="H11" s="18">
        <v>72.0</v>
      </c>
      <c r="I11" s="18">
        <v>176.0</v>
      </c>
      <c r="J11" s="18">
        <v>34.0</v>
      </c>
      <c r="K11" s="18">
        <v>3.0</v>
      </c>
      <c r="L11" s="18">
        <v>0.0</v>
      </c>
      <c r="M11" s="21">
        <v>42402.0</v>
      </c>
      <c r="N11" s="19">
        <v>8.0</v>
      </c>
      <c r="O11" s="19">
        <v>12.5</v>
      </c>
      <c r="P11" s="19">
        <v>19.13</v>
      </c>
      <c r="Q11" s="19">
        <v>1.0</v>
      </c>
      <c r="R11" s="19">
        <v>38.0</v>
      </c>
      <c r="S11" s="19">
        <v>85.0</v>
      </c>
      <c r="T11" s="19">
        <v>17.0</v>
      </c>
      <c r="U11" s="19">
        <v>3.0</v>
      </c>
      <c r="V11" s="19">
        <v>0.0</v>
      </c>
    </row>
    <row r="12">
      <c r="A12" s="6" t="s">
        <v>180</v>
      </c>
      <c r="B12" s="7">
        <v>7200.0</v>
      </c>
      <c r="C12" s="20">
        <v>42402.0</v>
      </c>
      <c r="D12" s="18">
        <v>8.0</v>
      </c>
      <c r="E12" s="18">
        <v>38.5</v>
      </c>
      <c r="F12" s="18">
        <v>16.31</v>
      </c>
      <c r="G12" s="18">
        <v>2.0</v>
      </c>
      <c r="H12" s="18">
        <v>28.0</v>
      </c>
      <c r="I12" s="18">
        <v>89.0</v>
      </c>
      <c r="J12" s="18">
        <v>22.0</v>
      </c>
      <c r="K12" s="18">
        <v>3.0</v>
      </c>
      <c r="L12" s="18">
        <v>0.0</v>
      </c>
      <c r="M12" s="21">
        <v>42495.0</v>
      </c>
      <c r="N12" s="19">
        <v>20.0</v>
      </c>
      <c r="O12" s="19">
        <v>17.6</v>
      </c>
      <c r="P12" s="19">
        <v>18.65</v>
      </c>
      <c r="Q12" s="19">
        <v>4.0</v>
      </c>
      <c r="R12" s="19">
        <v>83.0</v>
      </c>
      <c r="S12" s="19">
        <v>231.0</v>
      </c>
      <c r="T12" s="19">
        <v>37.0</v>
      </c>
      <c r="U12" s="19">
        <v>5.0</v>
      </c>
      <c r="V12" s="19">
        <v>0.0</v>
      </c>
    </row>
    <row r="13">
      <c r="A13" s="6" t="s">
        <v>269</v>
      </c>
      <c r="B13" s="7">
        <v>7600.0</v>
      </c>
      <c r="C13" s="20">
        <v>42370.0</v>
      </c>
      <c r="D13" s="18">
        <v>4.0</v>
      </c>
      <c r="E13" s="18">
        <v>46.0</v>
      </c>
      <c r="F13" s="18">
        <v>17.0</v>
      </c>
      <c r="G13" s="18">
        <v>0.0</v>
      </c>
      <c r="H13" s="18">
        <v>19.0</v>
      </c>
      <c r="I13" s="18">
        <v>39.0</v>
      </c>
      <c r="J13" s="18">
        <v>11.0</v>
      </c>
      <c r="K13" s="18">
        <v>3.0</v>
      </c>
      <c r="L13" s="18">
        <v>0.0</v>
      </c>
      <c r="M13" s="21">
        <v>42370.0</v>
      </c>
      <c r="N13" s="19">
        <v>4.0</v>
      </c>
      <c r="O13" s="19">
        <v>10.0</v>
      </c>
      <c r="P13" s="19">
        <v>18.63</v>
      </c>
      <c r="Q13" s="19">
        <v>0.0</v>
      </c>
      <c r="R13" s="19">
        <v>17.0</v>
      </c>
      <c r="S13" s="19">
        <v>51.0</v>
      </c>
      <c r="T13" s="19">
        <v>4.0</v>
      </c>
      <c r="U13" s="19">
        <v>0.0</v>
      </c>
      <c r="V13" s="19">
        <v>0.0</v>
      </c>
    </row>
    <row r="14">
      <c r="A14" s="6" t="s">
        <v>324</v>
      </c>
      <c r="B14" s="7">
        <v>5800.0</v>
      </c>
      <c r="C14" s="18" t="s">
        <v>413</v>
      </c>
      <c r="D14" s="22"/>
      <c r="E14" s="18">
        <v>0.0</v>
      </c>
      <c r="F14" s="18">
        <v>0.0</v>
      </c>
      <c r="G14" s="22"/>
      <c r="H14" s="22"/>
      <c r="I14" s="22"/>
      <c r="J14" s="22"/>
      <c r="K14" s="22"/>
      <c r="L14" s="22"/>
      <c r="M14" s="21">
        <v>42370.0</v>
      </c>
      <c r="N14" s="19">
        <v>4.0</v>
      </c>
      <c r="O14" s="19">
        <v>29.0</v>
      </c>
      <c r="P14" s="19">
        <v>18.63</v>
      </c>
      <c r="Q14" s="19">
        <v>1.0</v>
      </c>
      <c r="R14" s="19">
        <v>16.0</v>
      </c>
      <c r="S14" s="19">
        <v>46.0</v>
      </c>
      <c r="T14" s="19">
        <v>9.0</v>
      </c>
      <c r="U14" s="19">
        <v>0.0</v>
      </c>
      <c r="V14" s="19">
        <v>0.0</v>
      </c>
    </row>
    <row r="15">
      <c r="A15" s="6" t="s">
        <v>319</v>
      </c>
      <c r="B15" s="7">
        <v>6200.0</v>
      </c>
      <c r="C15" s="18" t="s">
        <v>413</v>
      </c>
      <c r="D15" s="22"/>
      <c r="E15" s="18">
        <v>0.0</v>
      </c>
      <c r="F15" s="18">
        <v>0.0</v>
      </c>
      <c r="G15" s="22"/>
      <c r="H15" s="22"/>
      <c r="I15" s="22"/>
      <c r="J15" s="22"/>
      <c r="K15" s="22"/>
      <c r="L15" s="22"/>
      <c r="M15" s="21">
        <v>42370.0</v>
      </c>
      <c r="N15" s="19">
        <v>4.0</v>
      </c>
      <c r="O15" s="19">
        <v>45.0</v>
      </c>
      <c r="P15" s="19">
        <v>18.38</v>
      </c>
      <c r="Q15" s="19">
        <v>2.0</v>
      </c>
      <c r="R15" s="19">
        <v>13.0</v>
      </c>
      <c r="S15" s="19">
        <v>48.0</v>
      </c>
      <c r="T15" s="19">
        <v>7.0</v>
      </c>
      <c r="U15" s="19">
        <v>2.0</v>
      </c>
      <c r="V15" s="19">
        <v>0.0</v>
      </c>
    </row>
    <row r="16">
      <c r="A16" s="6" t="s">
        <v>192</v>
      </c>
      <c r="B16" s="7">
        <v>8900.0</v>
      </c>
      <c r="C16" s="20">
        <v>42402.0</v>
      </c>
      <c r="D16" s="18">
        <v>8.0</v>
      </c>
      <c r="E16" s="18">
        <v>39.0</v>
      </c>
      <c r="F16" s="18">
        <v>15.38</v>
      </c>
      <c r="G16" s="18">
        <v>0.0</v>
      </c>
      <c r="H16" s="18">
        <v>32.0</v>
      </c>
      <c r="I16" s="18">
        <v>84.0</v>
      </c>
      <c r="J16" s="18">
        <v>26.0</v>
      </c>
      <c r="K16" s="18">
        <v>2.0</v>
      </c>
      <c r="L16" s="18">
        <v>0.0</v>
      </c>
      <c r="M16" s="21">
        <v>42495.0</v>
      </c>
      <c r="N16" s="19">
        <v>20.0</v>
      </c>
      <c r="O16" s="19">
        <v>20.2</v>
      </c>
      <c r="P16" s="19">
        <v>18.28</v>
      </c>
      <c r="Q16" s="19">
        <v>0.0</v>
      </c>
      <c r="R16" s="19">
        <v>93.0</v>
      </c>
      <c r="S16" s="19">
        <v>222.0</v>
      </c>
      <c r="T16" s="19">
        <v>41.0</v>
      </c>
      <c r="U16" s="19">
        <v>4.0</v>
      </c>
      <c r="V16" s="19">
        <v>0.0</v>
      </c>
    </row>
    <row r="17">
      <c r="A17" s="6" t="s">
        <v>97</v>
      </c>
      <c r="B17" s="7">
        <v>9100.0</v>
      </c>
      <c r="C17" s="20">
        <v>42432.0</v>
      </c>
      <c r="D17" s="18">
        <v>12.0</v>
      </c>
      <c r="E17" s="18">
        <v>14.3</v>
      </c>
      <c r="F17" s="18">
        <v>18.58</v>
      </c>
      <c r="G17" s="18">
        <v>0.0</v>
      </c>
      <c r="H17" s="18">
        <v>55.0</v>
      </c>
      <c r="I17" s="18">
        <v>139.0</v>
      </c>
      <c r="J17" s="18">
        <v>21.0</v>
      </c>
      <c r="K17" s="18">
        <v>1.0</v>
      </c>
      <c r="L17" s="18">
        <v>0.0</v>
      </c>
      <c r="M17" s="21">
        <v>42464.0</v>
      </c>
      <c r="N17" s="19">
        <v>16.0</v>
      </c>
      <c r="O17" s="19">
        <v>28.0</v>
      </c>
      <c r="P17" s="19">
        <v>18.09</v>
      </c>
      <c r="Q17" s="19">
        <v>4.0</v>
      </c>
      <c r="R17" s="19">
        <v>60.0</v>
      </c>
      <c r="S17" s="19">
        <v>190.0</v>
      </c>
      <c r="T17" s="19">
        <v>33.0</v>
      </c>
      <c r="U17" s="19">
        <v>1.0</v>
      </c>
      <c r="V17" s="19">
        <v>0.0</v>
      </c>
    </row>
    <row r="18">
      <c r="A18" s="6" t="s">
        <v>85</v>
      </c>
      <c r="B18" s="7">
        <v>9800.0</v>
      </c>
      <c r="C18" s="20">
        <v>42432.0</v>
      </c>
      <c r="D18" s="18">
        <v>12.0</v>
      </c>
      <c r="E18" s="18">
        <v>22.0</v>
      </c>
      <c r="F18" s="18">
        <v>18.5</v>
      </c>
      <c r="G18" s="18">
        <v>0.0</v>
      </c>
      <c r="H18" s="18">
        <v>60.0</v>
      </c>
      <c r="I18" s="18">
        <v>123.0</v>
      </c>
      <c r="J18" s="18">
        <v>27.0</v>
      </c>
      <c r="K18" s="18">
        <v>6.0</v>
      </c>
      <c r="L18" s="18">
        <v>0.0</v>
      </c>
      <c r="M18" s="21">
        <v>42402.0</v>
      </c>
      <c r="N18" s="19">
        <v>8.0</v>
      </c>
      <c r="O18" s="19">
        <v>44.0</v>
      </c>
      <c r="P18" s="19">
        <v>18.06</v>
      </c>
      <c r="Q18" s="19">
        <v>2.0</v>
      </c>
      <c r="R18" s="19">
        <v>33.0</v>
      </c>
      <c r="S18" s="19">
        <v>85.0</v>
      </c>
      <c r="T18" s="19">
        <v>22.0</v>
      </c>
      <c r="U18" s="19">
        <v>2.0</v>
      </c>
      <c r="V18" s="19">
        <v>0.0</v>
      </c>
    </row>
    <row r="19">
      <c r="A19" s="6" t="s">
        <v>230</v>
      </c>
      <c r="B19" s="7">
        <v>7800.0</v>
      </c>
      <c r="C19" s="20">
        <v>42370.0</v>
      </c>
      <c r="D19" s="18">
        <v>4.0</v>
      </c>
      <c r="E19" s="18">
        <v>35.0</v>
      </c>
      <c r="F19" s="18">
        <v>18.75</v>
      </c>
      <c r="G19" s="18">
        <v>1.0</v>
      </c>
      <c r="H19" s="18">
        <v>17.0</v>
      </c>
      <c r="I19" s="18">
        <v>44.0</v>
      </c>
      <c r="J19" s="18">
        <v>8.0</v>
      </c>
      <c r="K19" s="18">
        <v>2.0</v>
      </c>
      <c r="L19" s="18">
        <v>0.0</v>
      </c>
      <c r="M19" s="21">
        <v>42495.0</v>
      </c>
      <c r="N19" s="19">
        <v>20.0</v>
      </c>
      <c r="O19" s="19">
        <v>23.6</v>
      </c>
      <c r="P19" s="19">
        <v>17.83</v>
      </c>
      <c r="Q19" s="19">
        <v>2.0</v>
      </c>
      <c r="R19" s="19">
        <v>87.0</v>
      </c>
      <c r="S19" s="19">
        <v>217.0</v>
      </c>
      <c r="T19" s="19">
        <v>50.0</v>
      </c>
      <c r="U19" s="19">
        <v>4.0</v>
      </c>
      <c r="V19" s="19">
        <v>0.0</v>
      </c>
    </row>
    <row r="20">
      <c r="A20" s="6" t="s">
        <v>308</v>
      </c>
      <c r="B20" s="7">
        <v>8500.0</v>
      </c>
      <c r="C20" s="18" t="s">
        <v>413</v>
      </c>
      <c r="D20" s="22"/>
      <c r="E20" s="18">
        <v>0.0</v>
      </c>
      <c r="F20" s="18">
        <v>0.0</v>
      </c>
      <c r="G20" s="22"/>
      <c r="H20" s="22"/>
      <c r="I20" s="22"/>
      <c r="J20" s="22"/>
      <c r="K20" s="22"/>
      <c r="L20" s="22"/>
      <c r="M20" s="21">
        <v>42402.0</v>
      </c>
      <c r="N20" s="19">
        <v>8.0</v>
      </c>
      <c r="O20" s="19">
        <v>44.5</v>
      </c>
      <c r="P20" s="19">
        <v>17.81</v>
      </c>
      <c r="Q20" s="19">
        <v>3.0</v>
      </c>
      <c r="R20" s="19">
        <v>31.0</v>
      </c>
      <c r="S20" s="19">
        <v>82.0</v>
      </c>
      <c r="T20" s="19">
        <v>25.0</v>
      </c>
      <c r="U20" s="19">
        <v>3.0</v>
      </c>
      <c r="V20" s="19">
        <v>0.0</v>
      </c>
    </row>
    <row r="21">
      <c r="A21" s="6" t="s">
        <v>123</v>
      </c>
      <c r="B21" s="7">
        <v>7600.0</v>
      </c>
      <c r="C21" s="20">
        <v>42370.0</v>
      </c>
      <c r="D21" s="18">
        <v>4.0</v>
      </c>
      <c r="E21" s="18">
        <v>19.0</v>
      </c>
      <c r="F21" s="18">
        <v>20.5</v>
      </c>
      <c r="G21" s="18">
        <v>2.0</v>
      </c>
      <c r="H21" s="18">
        <v>16.0</v>
      </c>
      <c r="I21" s="18">
        <v>45.0</v>
      </c>
      <c r="J21" s="18">
        <v>9.0</v>
      </c>
      <c r="K21" s="18">
        <v>0.0</v>
      </c>
      <c r="L21" s="18">
        <v>0.0</v>
      </c>
      <c r="M21" s="21">
        <v>42370.0</v>
      </c>
      <c r="N21" s="19">
        <v>4.0</v>
      </c>
      <c r="O21" s="19">
        <v>39.0</v>
      </c>
      <c r="P21" s="19">
        <v>17.75</v>
      </c>
      <c r="Q21" s="19">
        <v>0.0</v>
      </c>
      <c r="R21" s="19">
        <v>18.0</v>
      </c>
      <c r="S21" s="19">
        <v>45.0</v>
      </c>
      <c r="T21" s="19">
        <v>7.0</v>
      </c>
      <c r="U21" s="19">
        <v>2.0</v>
      </c>
      <c r="V21" s="19">
        <v>0.0</v>
      </c>
    </row>
    <row r="22">
      <c r="A22" s="6" t="s">
        <v>318</v>
      </c>
      <c r="B22" s="7">
        <v>6500.0</v>
      </c>
      <c r="C22" s="18" t="s">
        <v>413</v>
      </c>
      <c r="D22" s="22"/>
      <c r="E22" s="18">
        <v>0.0</v>
      </c>
      <c r="F22" s="18">
        <v>0.0</v>
      </c>
      <c r="G22" s="22"/>
      <c r="H22" s="22"/>
      <c r="I22" s="22"/>
      <c r="J22" s="22"/>
      <c r="K22" s="22"/>
      <c r="L22" s="22"/>
      <c r="M22" s="21">
        <v>42370.0</v>
      </c>
      <c r="N22" s="19">
        <v>4.0</v>
      </c>
      <c r="O22" s="19">
        <v>21.0</v>
      </c>
      <c r="P22" s="19">
        <v>17.75</v>
      </c>
      <c r="Q22" s="19">
        <v>0.0</v>
      </c>
      <c r="R22" s="19">
        <v>16.0</v>
      </c>
      <c r="S22" s="19">
        <v>51.0</v>
      </c>
      <c r="T22" s="19">
        <v>5.0</v>
      </c>
      <c r="U22" s="19">
        <v>0.0</v>
      </c>
      <c r="V22" s="19">
        <v>0.0</v>
      </c>
    </row>
    <row r="23">
      <c r="A23" s="6" t="s">
        <v>66</v>
      </c>
      <c r="B23" s="7">
        <v>9000.0</v>
      </c>
      <c r="C23" s="20">
        <v>42402.0</v>
      </c>
      <c r="D23" s="18">
        <v>8.0</v>
      </c>
      <c r="E23" s="18">
        <v>14.5</v>
      </c>
      <c r="F23" s="18">
        <v>6.75</v>
      </c>
      <c r="G23" s="18">
        <v>0.0</v>
      </c>
      <c r="H23" s="18">
        <v>10.0</v>
      </c>
      <c r="I23" s="18">
        <v>55.0</v>
      </c>
      <c r="J23" s="18">
        <v>7.0</v>
      </c>
      <c r="K23" s="18">
        <v>0.0</v>
      </c>
      <c r="L23" s="18">
        <v>0.0</v>
      </c>
      <c r="M23" s="21">
        <v>42495.0</v>
      </c>
      <c r="N23" s="19">
        <v>20.0</v>
      </c>
      <c r="O23" s="19">
        <v>20.6</v>
      </c>
      <c r="P23" s="19">
        <v>17.53</v>
      </c>
      <c r="Q23" s="19">
        <v>1.0</v>
      </c>
      <c r="R23" s="19">
        <v>84.0</v>
      </c>
      <c r="S23" s="19">
        <v>230.0</v>
      </c>
      <c r="T23" s="19">
        <v>41.0</v>
      </c>
      <c r="U23" s="19">
        <v>4.0</v>
      </c>
      <c r="V23" s="19">
        <v>0.0</v>
      </c>
    </row>
    <row r="24">
      <c r="A24" s="6" t="s">
        <v>22</v>
      </c>
      <c r="B24" s="7">
        <v>8600.0</v>
      </c>
      <c r="C24" s="20">
        <v>42370.0</v>
      </c>
      <c r="D24" s="18">
        <v>4.0</v>
      </c>
      <c r="E24" s="18">
        <v>1.0</v>
      </c>
      <c r="F24" s="18">
        <v>17.63</v>
      </c>
      <c r="G24" s="18">
        <v>0.0</v>
      </c>
      <c r="H24" s="18">
        <v>19.0</v>
      </c>
      <c r="I24" s="18">
        <v>31.0</v>
      </c>
      <c r="J24" s="18">
        <v>4.0</v>
      </c>
      <c r="K24" s="18">
        <v>0.0</v>
      </c>
      <c r="L24" s="18">
        <v>0.0</v>
      </c>
      <c r="M24" s="21">
        <v>42495.0</v>
      </c>
      <c r="N24" s="19">
        <v>20.0</v>
      </c>
      <c r="O24" s="19">
        <v>17.2</v>
      </c>
      <c r="P24" s="19">
        <v>17.48</v>
      </c>
      <c r="Q24" s="19">
        <v>0.0</v>
      </c>
      <c r="R24" s="19">
        <v>85.0</v>
      </c>
      <c r="S24" s="19">
        <v>233.0</v>
      </c>
      <c r="T24" s="19">
        <v>40.0</v>
      </c>
      <c r="U24" s="19">
        <v>2.0</v>
      </c>
      <c r="V24" s="19">
        <v>0.0</v>
      </c>
    </row>
    <row r="25">
      <c r="A25" s="6" t="s">
        <v>81</v>
      </c>
      <c r="B25" s="7">
        <v>7500.0</v>
      </c>
      <c r="C25" s="20">
        <v>42432.0</v>
      </c>
      <c r="D25" s="18">
        <v>12.0</v>
      </c>
      <c r="E25" s="18">
        <v>35.3</v>
      </c>
      <c r="F25" s="18">
        <v>16.54</v>
      </c>
      <c r="G25" s="18">
        <v>3.0</v>
      </c>
      <c r="H25" s="18">
        <v>43.0</v>
      </c>
      <c r="I25" s="18">
        <v>124.0</v>
      </c>
      <c r="J25" s="18">
        <v>23.0</v>
      </c>
      <c r="K25" s="18">
        <v>5.0</v>
      </c>
      <c r="L25" s="18">
        <v>0.0</v>
      </c>
      <c r="M25" s="21">
        <v>42464.0</v>
      </c>
      <c r="N25" s="19">
        <v>16.0</v>
      </c>
      <c r="O25" s="19">
        <v>30.8</v>
      </c>
      <c r="P25" s="19">
        <v>17.44</v>
      </c>
      <c r="Q25" s="19">
        <v>1.0</v>
      </c>
      <c r="R25" s="19">
        <v>65.0</v>
      </c>
      <c r="S25" s="19">
        <v>187.0</v>
      </c>
      <c r="T25" s="19">
        <v>35.0</v>
      </c>
      <c r="U25" s="19">
        <v>0.0</v>
      </c>
      <c r="V25" s="19">
        <v>0.0</v>
      </c>
    </row>
    <row r="26">
      <c r="A26" s="6" t="s">
        <v>222</v>
      </c>
      <c r="B26" s="7">
        <v>8200.0</v>
      </c>
      <c r="C26" s="20">
        <v>42402.0</v>
      </c>
      <c r="D26" s="18">
        <v>8.0</v>
      </c>
      <c r="E26" s="18">
        <v>49.5</v>
      </c>
      <c r="F26" s="18">
        <v>13.44</v>
      </c>
      <c r="G26" s="18">
        <v>0.0</v>
      </c>
      <c r="H26" s="18">
        <v>24.0</v>
      </c>
      <c r="I26" s="18">
        <v>97.0</v>
      </c>
      <c r="J26" s="18">
        <v>20.0</v>
      </c>
      <c r="K26" s="18">
        <v>3.0</v>
      </c>
      <c r="L26" s="18">
        <v>0.0</v>
      </c>
      <c r="M26" s="21">
        <v>42432.0</v>
      </c>
      <c r="N26" s="19">
        <v>12.0</v>
      </c>
      <c r="O26" s="19">
        <v>28.0</v>
      </c>
      <c r="P26" s="19">
        <v>17.42</v>
      </c>
      <c r="Q26" s="19">
        <v>4.0</v>
      </c>
      <c r="R26" s="19">
        <v>43.0</v>
      </c>
      <c r="S26" s="19">
        <v>136.0</v>
      </c>
      <c r="T26" s="19">
        <v>26.0</v>
      </c>
      <c r="U26" s="19">
        <v>7.0</v>
      </c>
      <c r="V26" s="19">
        <v>0.0</v>
      </c>
    </row>
    <row r="27">
      <c r="A27" s="6" t="s">
        <v>292</v>
      </c>
      <c r="B27" s="7">
        <v>7600.0</v>
      </c>
      <c r="C27" s="18" t="s">
        <v>413</v>
      </c>
      <c r="D27" s="22"/>
      <c r="E27" s="18">
        <v>0.0</v>
      </c>
      <c r="F27" s="18">
        <v>0.0</v>
      </c>
      <c r="G27" s="22"/>
      <c r="H27" s="22"/>
      <c r="I27" s="22"/>
      <c r="J27" s="22"/>
      <c r="K27" s="22"/>
      <c r="L27" s="22"/>
      <c r="M27" s="21">
        <v>42464.0</v>
      </c>
      <c r="N27" s="19">
        <v>16.0</v>
      </c>
      <c r="O27" s="19">
        <v>19.8</v>
      </c>
      <c r="P27" s="19">
        <v>17.38</v>
      </c>
      <c r="Q27" s="19">
        <v>1.0</v>
      </c>
      <c r="R27" s="19">
        <v>65.0</v>
      </c>
      <c r="S27" s="19">
        <v>186.0</v>
      </c>
      <c r="T27" s="19">
        <v>36.0</v>
      </c>
      <c r="U27" s="19">
        <v>0.0</v>
      </c>
      <c r="V27" s="19">
        <v>0.0</v>
      </c>
    </row>
    <row r="28">
      <c r="A28" s="6" t="s">
        <v>325</v>
      </c>
      <c r="B28" s="7">
        <v>7700.0</v>
      </c>
      <c r="C28" s="18" t="s">
        <v>413</v>
      </c>
      <c r="D28" s="22"/>
      <c r="E28" s="18">
        <v>0.0</v>
      </c>
      <c r="F28" s="18">
        <v>0.0</v>
      </c>
      <c r="G28" s="22"/>
      <c r="H28" s="22"/>
      <c r="I28" s="22"/>
      <c r="J28" s="22"/>
      <c r="K28" s="22"/>
      <c r="L28" s="22"/>
      <c r="M28" s="21">
        <v>42464.0</v>
      </c>
      <c r="N28" s="19">
        <v>16.0</v>
      </c>
      <c r="O28" s="19">
        <v>13.8</v>
      </c>
      <c r="P28" s="19">
        <v>17.38</v>
      </c>
      <c r="Q28" s="19">
        <v>0.0</v>
      </c>
      <c r="R28" s="19">
        <v>68.0</v>
      </c>
      <c r="S28" s="19">
        <v>186.0</v>
      </c>
      <c r="T28" s="19">
        <v>30.0</v>
      </c>
      <c r="U28" s="19">
        <v>4.0</v>
      </c>
      <c r="V28" s="19">
        <v>0.0</v>
      </c>
    </row>
    <row r="29">
      <c r="A29" s="6" t="s">
        <v>252</v>
      </c>
      <c r="B29" s="7">
        <v>7400.0</v>
      </c>
      <c r="C29" s="20">
        <v>42402.0</v>
      </c>
      <c r="D29" s="18">
        <v>8.0</v>
      </c>
      <c r="E29" s="18">
        <v>40.5</v>
      </c>
      <c r="F29" s="18">
        <v>16.0</v>
      </c>
      <c r="G29" s="18">
        <v>2.0</v>
      </c>
      <c r="H29" s="18">
        <v>27.0</v>
      </c>
      <c r="I29" s="18">
        <v>90.0</v>
      </c>
      <c r="J29" s="18">
        <v>22.0</v>
      </c>
      <c r="K29" s="18">
        <v>3.0</v>
      </c>
      <c r="L29" s="18">
        <v>0.0</v>
      </c>
      <c r="M29" s="21">
        <v>42432.0</v>
      </c>
      <c r="N29" s="19">
        <v>12.0</v>
      </c>
      <c r="O29" s="19">
        <v>14.7</v>
      </c>
      <c r="P29" s="19">
        <v>17.38</v>
      </c>
      <c r="Q29" s="19">
        <v>2.0</v>
      </c>
      <c r="R29" s="19">
        <v>50.0</v>
      </c>
      <c r="S29" s="19">
        <v>125.0</v>
      </c>
      <c r="T29" s="19">
        <v>38.0</v>
      </c>
      <c r="U29" s="19">
        <v>1.0</v>
      </c>
      <c r="V29" s="19">
        <v>0.0</v>
      </c>
    </row>
    <row r="30">
      <c r="A30" s="6" t="s">
        <v>296</v>
      </c>
      <c r="B30" s="7">
        <v>7500.0</v>
      </c>
      <c r="C30" s="18" t="s">
        <v>413</v>
      </c>
      <c r="D30" s="22"/>
      <c r="E30" s="18">
        <v>0.0</v>
      </c>
      <c r="F30" s="18">
        <v>0.0</v>
      </c>
      <c r="G30" s="22"/>
      <c r="H30" s="22"/>
      <c r="I30" s="22"/>
      <c r="J30" s="22"/>
      <c r="K30" s="22"/>
      <c r="L30" s="22"/>
      <c r="M30" s="21">
        <v>42495.0</v>
      </c>
      <c r="N30" s="19">
        <v>20.0</v>
      </c>
      <c r="O30" s="19">
        <v>29.0</v>
      </c>
      <c r="P30" s="19">
        <v>17.05</v>
      </c>
      <c r="Q30" s="19">
        <v>2.0</v>
      </c>
      <c r="R30" s="19">
        <v>75.0</v>
      </c>
      <c r="S30" s="19">
        <v>244.0</v>
      </c>
      <c r="T30" s="19">
        <v>34.0</v>
      </c>
      <c r="U30" s="19">
        <v>5.0</v>
      </c>
      <c r="V30" s="19">
        <v>0.0</v>
      </c>
    </row>
    <row r="31">
      <c r="A31" s="6" t="s">
        <v>201</v>
      </c>
      <c r="B31" s="7">
        <v>6900.0</v>
      </c>
      <c r="C31" s="20">
        <v>42432.0</v>
      </c>
      <c r="D31" s="18">
        <v>12.0</v>
      </c>
      <c r="E31" s="18">
        <v>26.3</v>
      </c>
      <c r="F31" s="18">
        <v>16.79</v>
      </c>
      <c r="G31" s="18">
        <v>2.0</v>
      </c>
      <c r="H31" s="18">
        <v>43.0</v>
      </c>
      <c r="I31" s="18">
        <v>143.0</v>
      </c>
      <c r="J31" s="18">
        <v>26.0</v>
      </c>
      <c r="K31" s="18">
        <v>2.0</v>
      </c>
      <c r="L31" s="18">
        <v>0.0</v>
      </c>
      <c r="M31" s="21">
        <v>42432.0</v>
      </c>
      <c r="N31" s="19">
        <v>12.0</v>
      </c>
      <c r="O31" s="19">
        <v>39.7</v>
      </c>
      <c r="P31" s="19">
        <v>16.96</v>
      </c>
      <c r="Q31" s="19">
        <v>2.0</v>
      </c>
      <c r="R31" s="19">
        <v>46.0</v>
      </c>
      <c r="S31" s="19">
        <v>135.0</v>
      </c>
      <c r="T31" s="19">
        <v>30.0</v>
      </c>
      <c r="U31" s="19">
        <v>3.0</v>
      </c>
      <c r="V31" s="19">
        <v>0.0</v>
      </c>
    </row>
    <row r="32">
      <c r="A32" s="6" t="s">
        <v>200</v>
      </c>
      <c r="B32" s="7">
        <v>7200.0</v>
      </c>
      <c r="C32" s="20">
        <v>42370.0</v>
      </c>
      <c r="D32" s="18">
        <v>4.0</v>
      </c>
      <c r="E32" s="18">
        <v>28.0</v>
      </c>
      <c r="F32" s="18">
        <v>14.5</v>
      </c>
      <c r="G32" s="18">
        <v>0.0</v>
      </c>
      <c r="H32" s="18">
        <v>14.0</v>
      </c>
      <c r="I32" s="18">
        <v>46.0</v>
      </c>
      <c r="J32" s="18">
        <v>10.0</v>
      </c>
      <c r="K32" s="18">
        <v>2.0</v>
      </c>
      <c r="L32" s="18">
        <v>0.0</v>
      </c>
      <c r="M32" s="21">
        <v>42432.0</v>
      </c>
      <c r="N32" s="19">
        <v>12.0</v>
      </c>
      <c r="O32" s="19">
        <v>21.3</v>
      </c>
      <c r="P32" s="19">
        <v>16.63</v>
      </c>
      <c r="Q32" s="19">
        <v>2.0</v>
      </c>
      <c r="R32" s="19">
        <v>45.0</v>
      </c>
      <c r="S32" s="19">
        <v>135.0</v>
      </c>
      <c r="T32" s="19">
        <v>30.0</v>
      </c>
      <c r="U32" s="19">
        <v>4.0</v>
      </c>
      <c r="V32" s="19">
        <v>0.0</v>
      </c>
    </row>
    <row r="33">
      <c r="A33" s="6" t="s">
        <v>128</v>
      </c>
      <c r="B33" s="7">
        <v>7900.0</v>
      </c>
      <c r="C33" s="18" t="s">
        <v>413</v>
      </c>
      <c r="D33" s="22"/>
      <c r="E33" s="18">
        <v>0.0</v>
      </c>
      <c r="F33" s="18">
        <v>0.0</v>
      </c>
      <c r="G33" s="22"/>
      <c r="H33" s="22"/>
      <c r="I33" s="22"/>
      <c r="J33" s="22"/>
      <c r="K33" s="22"/>
      <c r="L33" s="22"/>
      <c r="M33" s="21">
        <v>42433.0</v>
      </c>
      <c r="N33" s="19">
        <v>14.0</v>
      </c>
      <c r="O33" s="19">
        <v>41.3</v>
      </c>
      <c r="P33" s="19">
        <v>16.61</v>
      </c>
      <c r="Q33" s="19">
        <v>0.0</v>
      </c>
      <c r="R33" s="19">
        <v>58.0</v>
      </c>
      <c r="S33" s="19">
        <v>157.0</v>
      </c>
      <c r="T33" s="19">
        <v>34.0</v>
      </c>
      <c r="U33" s="19">
        <v>3.0</v>
      </c>
      <c r="V33" s="19">
        <v>0.0</v>
      </c>
    </row>
    <row r="34">
      <c r="A34" s="6" t="s">
        <v>309</v>
      </c>
      <c r="B34" s="7">
        <v>6300.0</v>
      </c>
      <c r="C34" s="18" t="s">
        <v>413</v>
      </c>
      <c r="D34" s="22"/>
      <c r="E34" s="18">
        <v>0.0</v>
      </c>
      <c r="F34" s="18">
        <v>0.0</v>
      </c>
      <c r="G34" s="22"/>
      <c r="H34" s="22"/>
      <c r="I34" s="22"/>
      <c r="J34" s="22"/>
      <c r="K34" s="22"/>
      <c r="L34" s="22"/>
      <c r="M34" s="21">
        <v>42403.0</v>
      </c>
      <c r="N34" s="19">
        <v>10.0</v>
      </c>
      <c r="O34" s="19">
        <v>41.7</v>
      </c>
      <c r="P34" s="19">
        <v>16.6</v>
      </c>
      <c r="Q34" s="19">
        <v>0.0</v>
      </c>
      <c r="R34" s="19">
        <v>41.0</v>
      </c>
      <c r="S34" s="19">
        <v>113.0</v>
      </c>
      <c r="T34" s="19">
        <v>25.0</v>
      </c>
      <c r="U34" s="19">
        <v>1.0</v>
      </c>
      <c r="V34" s="19">
        <v>0.0</v>
      </c>
    </row>
    <row r="35">
      <c r="A35" s="6" t="s">
        <v>71</v>
      </c>
      <c r="B35" s="7">
        <v>7800.0</v>
      </c>
      <c r="C35" s="20">
        <v>42370.0</v>
      </c>
      <c r="D35" s="18">
        <v>4.0</v>
      </c>
      <c r="E35" s="18">
        <v>11.0</v>
      </c>
      <c r="F35" s="18">
        <v>21.25</v>
      </c>
      <c r="G35" s="18">
        <v>0.0</v>
      </c>
      <c r="H35" s="18">
        <v>22.0</v>
      </c>
      <c r="I35" s="18">
        <v>45.0</v>
      </c>
      <c r="J35" s="18">
        <v>3.0</v>
      </c>
      <c r="K35" s="18">
        <v>2.0</v>
      </c>
      <c r="L35" s="18">
        <v>0.0</v>
      </c>
      <c r="M35" s="21">
        <v>42495.0</v>
      </c>
      <c r="N35" s="19">
        <v>20.0</v>
      </c>
      <c r="O35" s="19">
        <v>36.2</v>
      </c>
      <c r="P35" s="19">
        <v>16.58</v>
      </c>
      <c r="Q35" s="19">
        <v>1.0</v>
      </c>
      <c r="R35" s="19">
        <v>79.0</v>
      </c>
      <c r="S35" s="19">
        <v>230.0</v>
      </c>
      <c r="T35" s="19">
        <v>43.0</v>
      </c>
      <c r="U35" s="19">
        <v>7.0</v>
      </c>
      <c r="V35" s="19">
        <v>0.0</v>
      </c>
    </row>
    <row r="36">
      <c r="A36" s="6" t="s">
        <v>52</v>
      </c>
      <c r="B36" s="7">
        <v>6900.0</v>
      </c>
      <c r="C36" s="20">
        <v>42370.0</v>
      </c>
      <c r="D36" s="18">
        <v>4.0</v>
      </c>
      <c r="E36" s="18">
        <v>2.0</v>
      </c>
      <c r="F36" s="18">
        <v>21.38</v>
      </c>
      <c r="G36" s="18">
        <v>0.0</v>
      </c>
      <c r="H36" s="18">
        <v>21.0</v>
      </c>
      <c r="I36" s="18">
        <v>48.0</v>
      </c>
      <c r="J36" s="18">
        <v>3.0</v>
      </c>
      <c r="K36" s="18">
        <v>0.0</v>
      </c>
      <c r="L36" s="18">
        <v>0.0</v>
      </c>
      <c r="M36" s="21">
        <v>42495.0</v>
      </c>
      <c r="N36" s="19">
        <v>20.0</v>
      </c>
      <c r="O36" s="19">
        <v>34.8</v>
      </c>
      <c r="P36" s="19">
        <v>16.4</v>
      </c>
      <c r="Q36" s="19">
        <v>1.0</v>
      </c>
      <c r="R36" s="19">
        <v>78.0</v>
      </c>
      <c r="S36" s="19">
        <v>230.0</v>
      </c>
      <c r="T36" s="19">
        <v>44.0</v>
      </c>
      <c r="U36" s="19">
        <v>7.0</v>
      </c>
      <c r="V36" s="19">
        <v>0.0</v>
      </c>
    </row>
    <row r="37">
      <c r="A37" s="6" t="s">
        <v>194</v>
      </c>
      <c r="B37" s="7">
        <v>6700.0</v>
      </c>
      <c r="C37" s="20">
        <v>42402.0</v>
      </c>
      <c r="D37" s="18">
        <v>8.0</v>
      </c>
      <c r="E37" s="18">
        <v>39.5</v>
      </c>
      <c r="F37" s="18">
        <v>15.38</v>
      </c>
      <c r="G37" s="18">
        <v>1.0</v>
      </c>
      <c r="H37" s="18">
        <v>27.0</v>
      </c>
      <c r="I37" s="18">
        <v>94.0</v>
      </c>
      <c r="J37" s="18">
        <v>18.0</v>
      </c>
      <c r="K37" s="18">
        <v>4.0</v>
      </c>
      <c r="L37" s="18">
        <v>0.0</v>
      </c>
      <c r="M37" s="21">
        <v>42495.0</v>
      </c>
      <c r="N37" s="19">
        <v>20.0</v>
      </c>
      <c r="O37" s="19">
        <v>32.2</v>
      </c>
      <c r="P37" s="19">
        <v>16.38</v>
      </c>
      <c r="Q37" s="19">
        <v>2.0</v>
      </c>
      <c r="R37" s="19">
        <v>73.0</v>
      </c>
      <c r="S37" s="19">
        <v>238.0</v>
      </c>
      <c r="T37" s="19">
        <v>41.0</v>
      </c>
      <c r="U37" s="19">
        <v>6.0</v>
      </c>
      <c r="V37" s="19">
        <v>0.0</v>
      </c>
    </row>
    <row r="38">
      <c r="A38" s="6" t="s">
        <v>277</v>
      </c>
      <c r="B38" s="7">
        <v>6200.0</v>
      </c>
      <c r="C38" s="20">
        <v>42370.0</v>
      </c>
      <c r="D38" s="18">
        <v>4.0</v>
      </c>
      <c r="E38" s="18">
        <v>42.0</v>
      </c>
      <c r="F38" s="18">
        <v>15.38</v>
      </c>
      <c r="G38" s="18">
        <v>1.0</v>
      </c>
      <c r="H38" s="18">
        <v>11.0</v>
      </c>
      <c r="I38" s="18">
        <v>51.0</v>
      </c>
      <c r="J38" s="18">
        <v>8.0</v>
      </c>
      <c r="K38" s="18">
        <v>1.0</v>
      </c>
      <c r="L38" s="18">
        <v>0.0</v>
      </c>
      <c r="M38" s="21">
        <v>42370.0</v>
      </c>
      <c r="N38" s="19">
        <v>4.0</v>
      </c>
      <c r="O38" s="19">
        <v>60.0</v>
      </c>
      <c r="P38" s="19">
        <v>15.75</v>
      </c>
      <c r="Q38" s="19">
        <v>0.0</v>
      </c>
      <c r="R38" s="19">
        <v>16.0</v>
      </c>
      <c r="S38" s="19">
        <v>44.0</v>
      </c>
      <c r="T38" s="19">
        <v>10.0</v>
      </c>
      <c r="U38" s="19">
        <v>2.0</v>
      </c>
      <c r="V38" s="19">
        <v>0.0</v>
      </c>
    </row>
    <row r="39">
      <c r="A39" s="6" t="s">
        <v>426</v>
      </c>
      <c r="B39" s="7">
        <v>7300.0</v>
      </c>
      <c r="C39" s="18" t="s">
        <v>413</v>
      </c>
      <c r="D39" s="22"/>
      <c r="E39" s="18">
        <v>0.0</v>
      </c>
      <c r="F39" s="18">
        <v>0.0</v>
      </c>
      <c r="G39" s="22"/>
      <c r="H39" s="22"/>
      <c r="I39" s="22"/>
      <c r="J39" s="22"/>
      <c r="K39" s="22"/>
      <c r="L39" s="22"/>
      <c r="M39" s="21">
        <v>42432.0</v>
      </c>
      <c r="N39" s="19">
        <v>12.0</v>
      </c>
      <c r="O39" s="19">
        <v>40.7</v>
      </c>
      <c r="P39" s="19">
        <v>15.67</v>
      </c>
      <c r="Q39" s="19">
        <v>0.0</v>
      </c>
      <c r="R39" s="19">
        <v>50.0</v>
      </c>
      <c r="S39" s="19">
        <v>122.0</v>
      </c>
      <c r="T39" s="19">
        <v>42.0</v>
      </c>
      <c r="U39" s="19">
        <v>2.0</v>
      </c>
      <c r="V39" s="19">
        <v>0.0</v>
      </c>
    </row>
    <row r="40">
      <c r="A40" s="6" t="s">
        <v>50</v>
      </c>
      <c r="B40" s="7">
        <v>8800.0</v>
      </c>
      <c r="C40" s="20">
        <v>42464.0</v>
      </c>
      <c r="D40" s="18">
        <v>16.0</v>
      </c>
      <c r="E40" s="18">
        <v>19.3</v>
      </c>
      <c r="F40" s="18">
        <v>20.66</v>
      </c>
      <c r="G40" s="18">
        <v>6.0</v>
      </c>
      <c r="H40" s="18">
        <v>74.0</v>
      </c>
      <c r="I40" s="18">
        <v>168.0</v>
      </c>
      <c r="J40" s="18">
        <v>33.0</v>
      </c>
      <c r="K40" s="18">
        <v>7.0</v>
      </c>
      <c r="L40" s="18">
        <v>0.0</v>
      </c>
      <c r="M40" s="21">
        <v>42403.0</v>
      </c>
      <c r="N40" s="19">
        <v>10.0</v>
      </c>
      <c r="O40" s="19">
        <v>43.3</v>
      </c>
      <c r="P40" s="19">
        <v>15.45</v>
      </c>
      <c r="Q40" s="19">
        <v>2.0</v>
      </c>
      <c r="R40" s="19">
        <v>30.0</v>
      </c>
      <c r="S40" s="19">
        <v>123.0</v>
      </c>
      <c r="T40" s="19">
        <v>24.0</v>
      </c>
      <c r="U40" s="19">
        <v>1.0</v>
      </c>
      <c r="V40" s="19">
        <v>0.0</v>
      </c>
    </row>
    <row r="41">
      <c r="A41" s="6" t="s">
        <v>67</v>
      </c>
      <c r="B41" s="7">
        <v>6600.0</v>
      </c>
      <c r="C41" s="18" t="s">
        <v>413</v>
      </c>
      <c r="D41" s="22"/>
      <c r="E41" s="18">
        <v>0.0</v>
      </c>
      <c r="F41" s="18">
        <v>0.0</v>
      </c>
      <c r="G41" s="22"/>
      <c r="H41" s="22"/>
      <c r="I41" s="22"/>
      <c r="J41" s="22"/>
      <c r="K41" s="22"/>
      <c r="L41" s="22"/>
      <c r="M41" s="21">
        <v>42465.0</v>
      </c>
      <c r="N41" s="19">
        <v>18.0</v>
      </c>
      <c r="O41" s="19">
        <v>45.2</v>
      </c>
      <c r="P41" s="19">
        <v>15.33</v>
      </c>
      <c r="Q41" s="19">
        <v>0.0</v>
      </c>
      <c r="R41" s="19">
        <v>63.0</v>
      </c>
      <c r="S41" s="19">
        <v>220.0</v>
      </c>
      <c r="T41" s="19">
        <v>36.0</v>
      </c>
      <c r="U41" s="19">
        <v>5.0</v>
      </c>
      <c r="V41" s="19">
        <v>0.0</v>
      </c>
    </row>
    <row r="42">
      <c r="A42" s="6" t="s">
        <v>317</v>
      </c>
      <c r="B42" s="7">
        <v>0.0</v>
      </c>
      <c r="C42" s="18" t="s">
        <v>413</v>
      </c>
      <c r="D42" s="22"/>
      <c r="E42" s="18">
        <v>0.0</v>
      </c>
      <c r="F42" s="18">
        <v>0.0</v>
      </c>
      <c r="G42" s="22"/>
      <c r="H42" s="22"/>
      <c r="I42" s="22"/>
      <c r="J42" s="22"/>
      <c r="K42" s="22"/>
      <c r="L42" s="22"/>
      <c r="M42" s="21">
        <v>42370.0</v>
      </c>
      <c r="N42" s="19">
        <v>4.0</v>
      </c>
      <c r="O42" s="19">
        <v>69.0</v>
      </c>
      <c r="P42" s="19">
        <v>15.13</v>
      </c>
      <c r="Q42" s="19">
        <v>1.0</v>
      </c>
      <c r="R42" s="19">
        <v>13.0</v>
      </c>
      <c r="S42" s="19">
        <v>43.0</v>
      </c>
      <c r="T42" s="19">
        <v>14.0</v>
      </c>
      <c r="U42" s="19">
        <v>1.0</v>
      </c>
      <c r="V42" s="19">
        <v>0.0</v>
      </c>
    </row>
    <row r="43">
      <c r="A43" s="6" t="s">
        <v>39</v>
      </c>
      <c r="B43" s="7">
        <v>8400.0</v>
      </c>
      <c r="C43" s="20">
        <v>42432.0</v>
      </c>
      <c r="D43" s="18">
        <v>12.0</v>
      </c>
      <c r="E43" s="18">
        <v>25.0</v>
      </c>
      <c r="F43" s="18">
        <v>18.08</v>
      </c>
      <c r="G43" s="18">
        <v>2.0</v>
      </c>
      <c r="H43" s="18">
        <v>48.0</v>
      </c>
      <c r="I43" s="18">
        <v>142.0</v>
      </c>
      <c r="J43" s="18">
        <v>20.0</v>
      </c>
      <c r="K43" s="18">
        <v>4.0</v>
      </c>
      <c r="L43" s="18">
        <v>0.0</v>
      </c>
      <c r="M43" s="21">
        <v>42402.0</v>
      </c>
      <c r="N43" s="19">
        <v>8.0</v>
      </c>
      <c r="O43" s="19">
        <v>52.5</v>
      </c>
      <c r="P43" s="19">
        <v>15.0</v>
      </c>
      <c r="Q43" s="19">
        <v>0.0</v>
      </c>
      <c r="R43" s="19">
        <v>29.0</v>
      </c>
      <c r="S43" s="19">
        <v>93.0</v>
      </c>
      <c r="T43" s="19">
        <v>17.0</v>
      </c>
      <c r="U43" s="19">
        <v>5.0</v>
      </c>
      <c r="V43" s="19">
        <v>0.0</v>
      </c>
    </row>
    <row r="44">
      <c r="A44" s="6" t="s">
        <v>311</v>
      </c>
      <c r="B44" s="7">
        <v>6700.0</v>
      </c>
      <c r="C44" s="18" t="s">
        <v>413</v>
      </c>
      <c r="D44" s="22"/>
      <c r="E44" s="18">
        <v>0.0</v>
      </c>
      <c r="F44" s="18">
        <v>0.0</v>
      </c>
      <c r="G44" s="22"/>
      <c r="H44" s="22"/>
      <c r="I44" s="22"/>
      <c r="J44" s="22"/>
      <c r="K44" s="22"/>
      <c r="L44" s="22"/>
      <c r="M44" s="21">
        <v>42370.0</v>
      </c>
      <c r="N44" s="19">
        <v>4.0</v>
      </c>
      <c r="O44" s="19">
        <v>77.0</v>
      </c>
      <c r="P44" s="19">
        <v>13.88</v>
      </c>
      <c r="Q44" s="19">
        <v>0.0</v>
      </c>
      <c r="R44" s="19">
        <v>17.0</v>
      </c>
      <c r="S44" s="19">
        <v>35.0</v>
      </c>
      <c r="T44" s="19">
        <v>14.0</v>
      </c>
      <c r="U44" s="19">
        <v>6.0</v>
      </c>
      <c r="V44" s="19">
        <v>0.0</v>
      </c>
    </row>
    <row r="45">
      <c r="A45" s="6" t="s">
        <v>285</v>
      </c>
      <c r="B45" s="7">
        <v>6600.0</v>
      </c>
      <c r="C45" s="18" t="s">
        <v>413</v>
      </c>
      <c r="D45" s="22"/>
      <c r="E45" s="18">
        <v>0.0</v>
      </c>
      <c r="F45" s="18">
        <v>0.0</v>
      </c>
      <c r="G45" s="22"/>
      <c r="H45" s="22"/>
      <c r="I45" s="22"/>
      <c r="J45" s="22"/>
      <c r="K45" s="22"/>
      <c r="L45" s="22"/>
      <c r="M45" s="19" t="s">
        <v>413</v>
      </c>
      <c r="N45" s="19">
        <v>0.0</v>
      </c>
      <c r="O45" s="19">
        <v>0.0</v>
      </c>
      <c r="P45" s="19">
        <v>0.0</v>
      </c>
      <c r="Q45" s="23"/>
      <c r="R45" s="23"/>
      <c r="S45" s="23"/>
      <c r="T45" s="23"/>
      <c r="U45" s="23"/>
      <c r="V45" s="23"/>
    </row>
    <row r="46">
      <c r="A46" s="6" t="s">
        <v>287</v>
      </c>
      <c r="B46" s="7">
        <v>7300.0</v>
      </c>
      <c r="C46" s="18" t="s">
        <v>413</v>
      </c>
      <c r="D46" s="22"/>
      <c r="E46" s="18">
        <v>0.0</v>
      </c>
      <c r="F46" s="18">
        <v>0.0</v>
      </c>
      <c r="G46" s="22"/>
      <c r="H46" s="22"/>
      <c r="I46" s="22"/>
      <c r="J46" s="22"/>
      <c r="K46" s="22"/>
      <c r="L46" s="22"/>
      <c r="M46" s="19" t="s">
        <v>413</v>
      </c>
      <c r="N46" s="19">
        <v>0.0</v>
      </c>
      <c r="O46" s="19">
        <v>0.0</v>
      </c>
      <c r="P46" s="19">
        <v>0.0</v>
      </c>
      <c r="Q46" s="23"/>
      <c r="R46" s="23"/>
      <c r="S46" s="23"/>
      <c r="T46" s="23"/>
      <c r="U46" s="23"/>
      <c r="V46" s="23"/>
    </row>
    <row r="47">
      <c r="A47" s="6" t="s">
        <v>243</v>
      </c>
      <c r="B47" s="7">
        <v>7000.0</v>
      </c>
      <c r="C47" s="20">
        <v>42370.0</v>
      </c>
      <c r="D47" s="18">
        <v>4.0</v>
      </c>
      <c r="E47" s="18">
        <v>21.0</v>
      </c>
      <c r="F47" s="18">
        <v>19.13</v>
      </c>
      <c r="G47" s="18">
        <v>0.0</v>
      </c>
      <c r="H47" s="18">
        <v>21.0</v>
      </c>
      <c r="I47" s="18">
        <v>40.0</v>
      </c>
      <c r="J47" s="18">
        <v>9.0</v>
      </c>
      <c r="K47" s="18">
        <v>2.0</v>
      </c>
      <c r="L47" s="18">
        <v>0.0</v>
      </c>
      <c r="M47" s="19" t="s">
        <v>413</v>
      </c>
      <c r="N47" s="19">
        <v>0.0</v>
      </c>
      <c r="O47" s="19">
        <v>0.0</v>
      </c>
      <c r="P47" s="19">
        <v>0.0</v>
      </c>
      <c r="Q47" s="23"/>
      <c r="R47" s="23"/>
      <c r="S47" s="23"/>
      <c r="T47" s="23"/>
      <c r="U47" s="23"/>
      <c r="V47" s="23"/>
    </row>
    <row r="48">
      <c r="A48" s="6" t="s">
        <v>291</v>
      </c>
      <c r="B48" s="7">
        <v>6600.0</v>
      </c>
      <c r="C48" s="18" t="s">
        <v>413</v>
      </c>
      <c r="D48" s="22"/>
      <c r="E48" s="18">
        <v>0.0</v>
      </c>
      <c r="F48" s="18">
        <v>0.0</v>
      </c>
      <c r="G48" s="22"/>
      <c r="H48" s="22"/>
      <c r="I48" s="22"/>
      <c r="J48" s="22"/>
      <c r="K48" s="22"/>
      <c r="L48" s="22"/>
      <c r="M48" s="19" t="s">
        <v>413</v>
      </c>
      <c r="N48" s="19">
        <v>0.0</v>
      </c>
      <c r="O48" s="19">
        <v>0.0</v>
      </c>
      <c r="P48" s="19">
        <v>0.0</v>
      </c>
      <c r="Q48" s="23"/>
      <c r="R48" s="23"/>
      <c r="S48" s="23"/>
      <c r="T48" s="23"/>
      <c r="U48" s="23"/>
      <c r="V48" s="23"/>
    </row>
    <row r="49">
      <c r="A49" s="6" t="s">
        <v>271</v>
      </c>
      <c r="B49" s="7">
        <v>6500.0</v>
      </c>
      <c r="C49" s="20">
        <v>42432.0</v>
      </c>
      <c r="D49" s="18">
        <v>12.0</v>
      </c>
      <c r="E49" s="18">
        <v>47.3</v>
      </c>
      <c r="F49" s="18">
        <v>15.04</v>
      </c>
      <c r="G49" s="18">
        <v>1.0</v>
      </c>
      <c r="H49" s="18">
        <v>45.0</v>
      </c>
      <c r="I49" s="18">
        <v>127.0</v>
      </c>
      <c r="J49" s="18">
        <v>34.0</v>
      </c>
      <c r="K49" s="18">
        <v>9.0</v>
      </c>
      <c r="L49" s="18">
        <v>0.0</v>
      </c>
      <c r="M49" s="19" t="s">
        <v>413</v>
      </c>
      <c r="N49" s="19">
        <v>0.0</v>
      </c>
      <c r="O49" s="19">
        <v>0.0</v>
      </c>
      <c r="P49" s="19">
        <v>0.0</v>
      </c>
      <c r="Q49" s="23"/>
      <c r="R49" s="23"/>
      <c r="S49" s="23"/>
      <c r="T49" s="23"/>
      <c r="U49" s="23"/>
      <c r="V49" s="23"/>
    </row>
    <row r="50">
      <c r="A50" s="6" t="s">
        <v>236</v>
      </c>
      <c r="B50" s="7">
        <v>6100.0</v>
      </c>
      <c r="C50" s="20">
        <v>42402.0</v>
      </c>
      <c r="D50" s="18">
        <v>8.0</v>
      </c>
      <c r="E50" s="18">
        <v>60.0</v>
      </c>
      <c r="F50" s="18">
        <v>12.19</v>
      </c>
      <c r="G50" s="18">
        <v>0.0</v>
      </c>
      <c r="H50" s="18">
        <v>25.0</v>
      </c>
      <c r="I50" s="18">
        <v>75.0</v>
      </c>
      <c r="J50" s="18">
        <v>22.0</v>
      </c>
      <c r="K50" s="18">
        <v>4.0</v>
      </c>
      <c r="L50" s="18">
        <v>0.0</v>
      </c>
      <c r="M50" s="19" t="s">
        <v>413</v>
      </c>
      <c r="N50" s="19">
        <v>0.0</v>
      </c>
      <c r="O50" s="19">
        <v>0.0</v>
      </c>
      <c r="P50" s="19">
        <v>0.0</v>
      </c>
      <c r="Q50" s="23"/>
      <c r="R50" s="23"/>
      <c r="S50" s="23"/>
      <c r="T50" s="23"/>
      <c r="U50" s="23"/>
      <c r="V50" s="23"/>
    </row>
    <row r="51">
      <c r="A51" s="6" t="s">
        <v>175</v>
      </c>
      <c r="B51" s="7">
        <v>5900.0</v>
      </c>
      <c r="C51" s="18" t="s">
        <v>413</v>
      </c>
      <c r="D51" s="22"/>
      <c r="E51" s="18">
        <v>0.0</v>
      </c>
      <c r="F51" s="18">
        <v>0.0</v>
      </c>
      <c r="G51" s="22"/>
      <c r="H51" s="22"/>
      <c r="I51" s="22"/>
      <c r="J51" s="22"/>
      <c r="K51" s="22"/>
      <c r="L51" s="22"/>
      <c r="M51" s="19" t="s">
        <v>413</v>
      </c>
      <c r="N51" s="19">
        <v>0.0</v>
      </c>
      <c r="O51" s="19">
        <v>0.0</v>
      </c>
      <c r="P51" s="19">
        <v>0.0</v>
      </c>
      <c r="Q51" s="23"/>
      <c r="R51" s="23"/>
      <c r="S51" s="23"/>
      <c r="T51" s="23"/>
      <c r="U51" s="23"/>
      <c r="V51" s="23"/>
    </row>
    <row r="52">
      <c r="A52" s="6" t="s">
        <v>68</v>
      </c>
      <c r="B52" s="7">
        <v>7800.0</v>
      </c>
      <c r="C52" s="20">
        <v>42370.0</v>
      </c>
      <c r="D52" s="18">
        <v>4.0</v>
      </c>
      <c r="E52" s="18">
        <v>3.0</v>
      </c>
      <c r="F52" s="18">
        <v>22.13</v>
      </c>
      <c r="G52" s="18">
        <v>1.0</v>
      </c>
      <c r="H52" s="18">
        <v>20.0</v>
      </c>
      <c r="I52" s="18">
        <v>46.0</v>
      </c>
      <c r="J52" s="18">
        <v>5.0</v>
      </c>
      <c r="K52" s="18">
        <v>0.0</v>
      </c>
      <c r="L52" s="18">
        <v>0.0</v>
      </c>
      <c r="M52" s="19" t="s">
        <v>413</v>
      </c>
      <c r="N52" s="19">
        <v>0.0</v>
      </c>
      <c r="O52" s="19">
        <v>0.0</v>
      </c>
      <c r="P52" s="19">
        <v>0.0</v>
      </c>
      <c r="Q52" s="23"/>
      <c r="R52" s="23"/>
      <c r="S52" s="23"/>
      <c r="T52" s="23"/>
      <c r="U52" s="23"/>
      <c r="V52" s="23"/>
    </row>
    <row r="53">
      <c r="A53" s="6" t="s">
        <v>63</v>
      </c>
      <c r="B53" s="7">
        <v>7100.0</v>
      </c>
      <c r="C53" s="20">
        <v>42370.0</v>
      </c>
      <c r="D53" s="18">
        <v>4.0</v>
      </c>
      <c r="E53" s="18">
        <v>7.0</v>
      </c>
      <c r="F53" s="18">
        <v>21.13</v>
      </c>
      <c r="G53" s="18">
        <v>0.0</v>
      </c>
      <c r="H53" s="18">
        <v>22.0</v>
      </c>
      <c r="I53" s="18">
        <v>44.0</v>
      </c>
      <c r="J53" s="18">
        <v>5.0</v>
      </c>
      <c r="K53" s="18">
        <v>1.0</v>
      </c>
      <c r="L53" s="18">
        <v>0.0</v>
      </c>
      <c r="M53" s="19" t="s">
        <v>413</v>
      </c>
      <c r="N53" s="19">
        <v>0.0</v>
      </c>
      <c r="O53" s="19">
        <v>0.0</v>
      </c>
      <c r="P53" s="19">
        <v>0.0</v>
      </c>
      <c r="Q53" s="23"/>
      <c r="R53" s="23"/>
      <c r="S53" s="23"/>
      <c r="T53" s="23"/>
      <c r="U53" s="23"/>
      <c r="V53" s="23"/>
    </row>
    <row r="54">
      <c r="A54" s="6" t="s">
        <v>279</v>
      </c>
      <c r="B54" s="7">
        <v>7400.0</v>
      </c>
      <c r="C54" s="20">
        <v>42370.0</v>
      </c>
      <c r="D54" s="18">
        <v>4.0</v>
      </c>
      <c r="E54" s="18">
        <v>54.0</v>
      </c>
      <c r="F54" s="18">
        <v>15.63</v>
      </c>
      <c r="G54" s="18">
        <v>1.0</v>
      </c>
      <c r="H54" s="18">
        <v>12.0</v>
      </c>
      <c r="I54" s="18">
        <v>49.0</v>
      </c>
      <c r="J54" s="18">
        <v>8.0</v>
      </c>
      <c r="K54" s="18">
        <v>2.0</v>
      </c>
      <c r="L54" s="18">
        <v>0.0</v>
      </c>
      <c r="M54" s="19" t="s">
        <v>413</v>
      </c>
      <c r="N54" s="19">
        <v>0.0</v>
      </c>
      <c r="O54" s="19">
        <v>0.0</v>
      </c>
      <c r="P54" s="19">
        <v>0.0</v>
      </c>
      <c r="Q54" s="23"/>
      <c r="R54" s="23"/>
      <c r="S54" s="23"/>
      <c r="T54" s="23"/>
      <c r="U54" s="23"/>
      <c r="V54" s="23"/>
    </row>
    <row r="55">
      <c r="A55" s="6" t="s">
        <v>298</v>
      </c>
      <c r="B55" s="7">
        <v>5700.0</v>
      </c>
      <c r="C55" s="18" t="s">
        <v>413</v>
      </c>
      <c r="D55" s="22"/>
      <c r="E55" s="18">
        <v>0.0</v>
      </c>
      <c r="F55" s="18">
        <v>0.0</v>
      </c>
      <c r="G55" s="22"/>
      <c r="H55" s="22"/>
      <c r="I55" s="22"/>
      <c r="J55" s="22"/>
      <c r="K55" s="22"/>
      <c r="L55" s="22"/>
      <c r="M55" s="19" t="s">
        <v>413</v>
      </c>
      <c r="N55" s="19">
        <v>0.0</v>
      </c>
      <c r="O55" s="19">
        <v>0.0</v>
      </c>
      <c r="P55" s="19">
        <v>0.0</v>
      </c>
      <c r="Q55" s="23"/>
      <c r="R55" s="23"/>
      <c r="S55" s="23"/>
      <c r="T55" s="23"/>
      <c r="U55" s="23"/>
      <c r="V55" s="23"/>
    </row>
    <row r="56">
      <c r="A56" s="6" t="s">
        <v>138</v>
      </c>
      <c r="B56" s="7">
        <v>7100.0</v>
      </c>
      <c r="C56" s="20">
        <v>42464.0</v>
      </c>
      <c r="D56" s="18">
        <v>16.0</v>
      </c>
      <c r="E56" s="18">
        <v>29.8</v>
      </c>
      <c r="F56" s="18">
        <v>17.28</v>
      </c>
      <c r="G56" s="18">
        <v>0.0</v>
      </c>
      <c r="H56" s="18">
        <v>71.0</v>
      </c>
      <c r="I56" s="18">
        <v>173.0</v>
      </c>
      <c r="J56" s="18">
        <v>42.0</v>
      </c>
      <c r="K56" s="18">
        <v>2.0</v>
      </c>
      <c r="L56" s="18">
        <v>0.0</v>
      </c>
      <c r="M56" s="19" t="s">
        <v>413</v>
      </c>
      <c r="N56" s="19">
        <v>0.0</v>
      </c>
      <c r="O56" s="19">
        <v>0.0</v>
      </c>
      <c r="P56" s="19">
        <v>0.0</v>
      </c>
      <c r="Q56" s="23"/>
      <c r="R56" s="23"/>
      <c r="S56" s="23"/>
      <c r="T56" s="23"/>
      <c r="U56" s="23"/>
      <c r="V56" s="23"/>
    </row>
    <row r="57">
      <c r="A57" s="6" t="s">
        <v>304</v>
      </c>
      <c r="B57" s="7">
        <v>7500.0</v>
      </c>
      <c r="C57" s="18" t="s">
        <v>413</v>
      </c>
      <c r="D57" s="22"/>
      <c r="E57" s="18">
        <v>0.0</v>
      </c>
      <c r="F57" s="18">
        <v>0.0</v>
      </c>
      <c r="G57" s="22"/>
      <c r="H57" s="22"/>
      <c r="I57" s="22"/>
      <c r="J57" s="22"/>
      <c r="K57" s="22"/>
      <c r="L57" s="22"/>
      <c r="M57" s="19" t="s">
        <v>413</v>
      </c>
      <c r="N57" s="19">
        <v>0.0</v>
      </c>
      <c r="O57" s="19">
        <v>0.0</v>
      </c>
      <c r="P57" s="19">
        <v>0.0</v>
      </c>
      <c r="Q57" s="23"/>
      <c r="R57" s="23"/>
      <c r="S57" s="23"/>
      <c r="T57" s="23"/>
      <c r="U57" s="23"/>
      <c r="V57" s="23"/>
    </row>
    <row r="58">
      <c r="A58" s="6" t="s">
        <v>305</v>
      </c>
      <c r="B58" s="7">
        <v>6100.0</v>
      </c>
      <c r="C58" s="18" t="s">
        <v>413</v>
      </c>
      <c r="D58" s="22"/>
      <c r="E58" s="18">
        <v>0.0</v>
      </c>
      <c r="F58" s="18">
        <v>0.0</v>
      </c>
      <c r="G58" s="22"/>
      <c r="H58" s="22"/>
      <c r="I58" s="22"/>
      <c r="J58" s="22"/>
      <c r="K58" s="22"/>
      <c r="L58" s="22"/>
      <c r="M58" s="19" t="s">
        <v>413</v>
      </c>
      <c r="N58" s="19">
        <v>0.0</v>
      </c>
      <c r="O58" s="19">
        <v>0.0</v>
      </c>
      <c r="P58" s="19">
        <v>0.0</v>
      </c>
      <c r="Q58" s="23"/>
      <c r="R58" s="23"/>
      <c r="S58" s="23"/>
      <c r="T58" s="23"/>
      <c r="U58" s="23"/>
      <c r="V58" s="23"/>
    </row>
    <row r="59">
      <c r="A59" s="6" t="s">
        <v>53</v>
      </c>
      <c r="B59" s="7">
        <v>8700.0</v>
      </c>
      <c r="C59" s="20">
        <v>42464.0</v>
      </c>
      <c r="D59" s="18">
        <v>16.0</v>
      </c>
      <c r="E59" s="18">
        <v>13.3</v>
      </c>
      <c r="F59" s="18">
        <v>21.25</v>
      </c>
      <c r="G59" s="18">
        <v>0.0</v>
      </c>
      <c r="H59" s="18">
        <v>96.0</v>
      </c>
      <c r="I59" s="18">
        <v>151.0</v>
      </c>
      <c r="J59" s="18">
        <v>35.0</v>
      </c>
      <c r="K59" s="18">
        <v>6.0</v>
      </c>
      <c r="L59" s="18">
        <v>0.0</v>
      </c>
      <c r="M59" s="19" t="s">
        <v>413</v>
      </c>
      <c r="N59" s="19">
        <v>0.0</v>
      </c>
      <c r="O59" s="19">
        <v>0.0</v>
      </c>
      <c r="P59" s="19">
        <v>0.0</v>
      </c>
      <c r="Q59" s="23"/>
      <c r="R59" s="23"/>
      <c r="S59" s="23"/>
      <c r="T59" s="23"/>
      <c r="U59" s="23"/>
      <c r="V59" s="23"/>
    </row>
    <row r="60">
      <c r="A60" s="6" t="s">
        <v>231</v>
      </c>
      <c r="B60" s="7">
        <v>5900.0</v>
      </c>
      <c r="C60" s="20">
        <v>42370.0</v>
      </c>
      <c r="D60" s="18">
        <v>4.0</v>
      </c>
      <c r="E60" s="18">
        <v>27.0</v>
      </c>
      <c r="F60" s="18">
        <v>20.13</v>
      </c>
      <c r="G60" s="18">
        <v>2.0</v>
      </c>
      <c r="H60" s="18">
        <v>16.0</v>
      </c>
      <c r="I60" s="18">
        <v>44.0</v>
      </c>
      <c r="J60" s="18">
        <v>9.0</v>
      </c>
      <c r="K60" s="18">
        <v>1.0</v>
      </c>
      <c r="L60" s="18">
        <v>0.0</v>
      </c>
      <c r="M60" s="19" t="s">
        <v>413</v>
      </c>
      <c r="N60" s="19">
        <v>0.0</v>
      </c>
      <c r="O60" s="19">
        <v>0.0</v>
      </c>
      <c r="P60" s="19">
        <v>0.0</v>
      </c>
      <c r="Q60" s="23"/>
      <c r="R60" s="23"/>
      <c r="S60" s="23"/>
      <c r="T60" s="23"/>
      <c r="U60" s="23"/>
      <c r="V60" s="23"/>
    </row>
    <row r="61">
      <c r="A61" s="6" t="s">
        <v>170</v>
      </c>
      <c r="B61" s="7">
        <v>6800.0</v>
      </c>
      <c r="C61" s="20">
        <v>42370.0</v>
      </c>
      <c r="D61" s="18">
        <v>4.0</v>
      </c>
      <c r="E61" s="18">
        <v>46.0</v>
      </c>
      <c r="F61" s="18">
        <v>16.13</v>
      </c>
      <c r="G61" s="18">
        <v>0.0</v>
      </c>
      <c r="H61" s="18">
        <v>16.0</v>
      </c>
      <c r="I61" s="18">
        <v>45.0</v>
      </c>
      <c r="J61" s="18">
        <v>10.0</v>
      </c>
      <c r="K61" s="18">
        <v>1.0</v>
      </c>
      <c r="L61" s="18">
        <v>0.0</v>
      </c>
      <c r="M61" s="19" t="s">
        <v>413</v>
      </c>
      <c r="N61" s="19">
        <v>0.0</v>
      </c>
      <c r="O61" s="19">
        <v>0.0</v>
      </c>
      <c r="P61" s="19">
        <v>0.0</v>
      </c>
      <c r="Q61" s="23"/>
      <c r="R61" s="23"/>
      <c r="S61" s="23"/>
      <c r="T61" s="23"/>
      <c r="U61" s="23"/>
      <c r="V61" s="23"/>
    </row>
    <row r="62">
      <c r="A62" s="6" t="s">
        <v>93</v>
      </c>
      <c r="B62" s="7">
        <v>7300.0</v>
      </c>
      <c r="C62" s="20">
        <v>42370.0</v>
      </c>
      <c r="D62" s="18">
        <v>4.0</v>
      </c>
      <c r="E62" s="18">
        <v>14.0</v>
      </c>
      <c r="F62" s="18">
        <v>18.75</v>
      </c>
      <c r="G62" s="18">
        <v>1.0</v>
      </c>
      <c r="H62" s="18">
        <v>19.0</v>
      </c>
      <c r="I62" s="18">
        <v>37.0</v>
      </c>
      <c r="J62" s="18">
        <v>13.0</v>
      </c>
      <c r="K62" s="18">
        <v>2.0</v>
      </c>
      <c r="L62" s="18">
        <v>0.0</v>
      </c>
      <c r="M62" s="19" t="s">
        <v>413</v>
      </c>
      <c r="N62" s="19">
        <v>0.0</v>
      </c>
      <c r="O62" s="19">
        <v>0.0</v>
      </c>
      <c r="P62" s="19">
        <v>0.0</v>
      </c>
      <c r="Q62" s="23"/>
      <c r="R62" s="23"/>
      <c r="S62" s="23"/>
      <c r="T62" s="23"/>
      <c r="U62" s="23"/>
      <c r="V62" s="23"/>
    </row>
    <row r="63">
      <c r="A63" s="6" t="s">
        <v>129</v>
      </c>
      <c r="B63" s="7">
        <v>7000.0</v>
      </c>
      <c r="C63" s="20">
        <v>42432.0</v>
      </c>
      <c r="D63" s="18">
        <v>12.0</v>
      </c>
      <c r="E63" s="18">
        <v>27.0</v>
      </c>
      <c r="F63" s="18">
        <v>15.0</v>
      </c>
      <c r="G63" s="18">
        <v>1.0</v>
      </c>
      <c r="H63" s="18">
        <v>46.0</v>
      </c>
      <c r="I63" s="18">
        <v>102.0</v>
      </c>
      <c r="J63" s="18">
        <v>28.0</v>
      </c>
      <c r="K63" s="18">
        <v>3.0</v>
      </c>
      <c r="L63" s="18">
        <v>0.0</v>
      </c>
      <c r="M63" s="19" t="s">
        <v>413</v>
      </c>
      <c r="N63" s="19">
        <v>0.0</v>
      </c>
      <c r="O63" s="19">
        <v>0.0</v>
      </c>
      <c r="P63" s="19">
        <v>0.0</v>
      </c>
      <c r="Q63" s="23"/>
      <c r="R63" s="23"/>
      <c r="S63" s="23"/>
      <c r="T63" s="23"/>
      <c r="U63" s="23"/>
      <c r="V63" s="23"/>
    </row>
    <row r="64">
      <c r="A64" s="6" t="s">
        <v>223</v>
      </c>
      <c r="B64" s="7">
        <v>6800.0</v>
      </c>
      <c r="C64" s="20">
        <v>42464.0</v>
      </c>
      <c r="D64" s="18">
        <v>16.0</v>
      </c>
      <c r="E64" s="18">
        <v>36.3</v>
      </c>
      <c r="F64" s="18">
        <v>16.75</v>
      </c>
      <c r="G64" s="18">
        <v>4.0</v>
      </c>
      <c r="H64" s="18">
        <v>56.0</v>
      </c>
      <c r="I64" s="18">
        <v>184.0</v>
      </c>
      <c r="J64" s="18">
        <v>40.0</v>
      </c>
      <c r="K64" s="18">
        <v>4.0</v>
      </c>
      <c r="L64" s="18">
        <v>0.0</v>
      </c>
      <c r="M64" s="19" t="s">
        <v>413</v>
      </c>
      <c r="N64" s="19">
        <v>0.0</v>
      </c>
      <c r="O64" s="19">
        <v>0.0</v>
      </c>
      <c r="P64" s="19">
        <v>0.0</v>
      </c>
      <c r="Q64" s="23"/>
      <c r="R64" s="23"/>
      <c r="S64" s="23"/>
      <c r="T64" s="23"/>
      <c r="U64" s="23"/>
      <c r="V64" s="23"/>
    </row>
    <row r="65">
      <c r="A65" s="6" t="s">
        <v>203</v>
      </c>
      <c r="B65" s="7">
        <v>6700.0</v>
      </c>
      <c r="C65" s="20">
        <v>42432.0</v>
      </c>
      <c r="D65" s="18">
        <v>12.0</v>
      </c>
      <c r="E65" s="18">
        <v>44.7</v>
      </c>
      <c r="F65" s="18">
        <v>16.88</v>
      </c>
      <c r="G65" s="18">
        <v>1.0</v>
      </c>
      <c r="H65" s="18">
        <v>54.0</v>
      </c>
      <c r="I65" s="18">
        <v>117.0</v>
      </c>
      <c r="J65" s="18">
        <v>36.0</v>
      </c>
      <c r="K65" s="18">
        <v>8.0</v>
      </c>
      <c r="L65" s="18">
        <v>0.0</v>
      </c>
      <c r="M65" s="19" t="s">
        <v>413</v>
      </c>
      <c r="N65" s="19">
        <v>0.0</v>
      </c>
      <c r="O65" s="19">
        <v>0.0</v>
      </c>
      <c r="P65" s="19">
        <v>0.0</v>
      </c>
      <c r="Q65" s="23"/>
      <c r="R65" s="23"/>
      <c r="S65" s="23"/>
      <c r="T65" s="23"/>
      <c r="U65" s="23"/>
      <c r="V65" s="23"/>
    </row>
    <row r="66">
      <c r="A66" s="6" t="s">
        <v>228</v>
      </c>
      <c r="B66" s="7">
        <v>6400.0</v>
      </c>
      <c r="C66" s="20">
        <v>42402.0</v>
      </c>
      <c r="D66" s="18">
        <v>8.0</v>
      </c>
      <c r="E66" s="18">
        <v>32.0</v>
      </c>
      <c r="F66" s="18">
        <v>17.44</v>
      </c>
      <c r="G66" s="18">
        <v>1.0</v>
      </c>
      <c r="H66" s="18">
        <v>36.0</v>
      </c>
      <c r="I66" s="18">
        <v>80.0</v>
      </c>
      <c r="J66" s="18">
        <v>21.0</v>
      </c>
      <c r="K66" s="18">
        <v>6.0</v>
      </c>
      <c r="L66" s="18">
        <v>0.0</v>
      </c>
      <c r="M66" s="19" t="s">
        <v>413</v>
      </c>
      <c r="N66" s="19">
        <v>0.0</v>
      </c>
      <c r="O66" s="19">
        <v>0.0</v>
      </c>
      <c r="P66" s="19">
        <v>0.0</v>
      </c>
      <c r="Q66" s="23"/>
      <c r="R66" s="23"/>
      <c r="S66" s="23"/>
      <c r="T66" s="23"/>
      <c r="U66" s="23"/>
      <c r="V66" s="23"/>
    </row>
    <row r="67">
      <c r="A67" s="6" t="s">
        <v>315</v>
      </c>
      <c r="B67" s="7">
        <v>6400.0</v>
      </c>
      <c r="C67" s="18" t="s">
        <v>413</v>
      </c>
      <c r="D67" s="22"/>
      <c r="E67" s="18">
        <v>0.0</v>
      </c>
      <c r="F67" s="18">
        <v>0.0</v>
      </c>
      <c r="G67" s="22"/>
      <c r="H67" s="22"/>
      <c r="I67" s="22"/>
      <c r="J67" s="22"/>
      <c r="K67" s="22"/>
      <c r="L67" s="22"/>
      <c r="M67" s="19" t="s">
        <v>413</v>
      </c>
      <c r="N67" s="19">
        <v>0.0</v>
      </c>
      <c r="O67" s="19">
        <v>0.0</v>
      </c>
      <c r="P67" s="19">
        <v>0.0</v>
      </c>
      <c r="Q67" s="23"/>
      <c r="R67" s="23"/>
      <c r="S67" s="23"/>
      <c r="T67" s="23"/>
      <c r="U67" s="23"/>
      <c r="V67" s="23"/>
    </row>
    <row r="68">
      <c r="A68" s="6" t="s">
        <v>104</v>
      </c>
      <c r="B68" s="7">
        <v>8300.0</v>
      </c>
      <c r="C68" s="20">
        <v>42402.0</v>
      </c>
      <c r="D68" s="18">
        <v>8.0</v>
      </c>
      <c r="E68" s="18">
        <v>30.0</v>
      </c>
      <c r="F68" s="18">
        <v>17.06</v>
      </c>
      <c r="G68" s="18">
        <v>1.0</v>
      </c>
      <c r="H68" s="18">
        <v>32.0</v>
      </c>
      <c r="I68" s="18">
        <v>89.0</v>
      </c>
      <c r="J68" s="18">
        <v>20.0</v>
      </c>
      <c r="K68" s="18">
        <v>2.0</v>
      </c>
      <c r="L68" s="18">
        <v>0.0</v>
      </c>
      <c r="M68" s="19" t="s">
        <v>413</v>
      </c>
      <c r="N68" s="19">
        <v>0.0</v>
      </c>
      <c r="O68" s="19">
        <v>0.0</v>
      </c>
      <c r="P68" s="19">
        <v>0.0</v>
      </c>
      <c r="Q68" s="23"/>
      <c r="R68" s="23"/>
      <c r="S68" s="23"/>
      <c r="T68" s="23"/>
      <c r="U68" s="23"/>
      <c r="V68" s="23"/>
    </row>
    <row r="69">
      <c r="A69" s="6" t="s">
        <v>257</v>
      </c>
      <c r="B69" s="7">
        <v>8000.0</v>
      </c>
      <c r="C69" s="20">
        <v>42370.0</v>
      </c>
      <c r="D69" s="18">
        <v>4.0</v>
      </c>
      <c r="E69" s="18">
        <v>54.0</v>
      </c>
      <c r="F69" s="18">
        <v>16.88</v>
      </c>
      <c r="G69" s="18">
        <v>2.0</v>
      </c>
      <c r="H69" s="18">
        <v>12.0</v>
      </c>
      <c r="I69" s="18">
        <v>45.0</v>
      </c>
      <c r="J69" s="18">
        <v>12.0</v>
      </c>
      <c r="K69" s="18">
        <v>1.0</v>
      </c>
      <c r="L69" s="18">
        <v>0.0</v>
      </c>
      <c r="M69" s="19" t="s">
        <v>413</v>
      </c>
      <c r="N69" s="19">
        <v>0.0</v>
      </c>
      <c r="O69" s="19">
        <v>0.0</v>
      </c>
      <c r="P69" s="19">
        <v>0.0</v>
      </c>
      <c r="Q69" s="23"/>
      <c r="R69" s="23"/>
      <c r="S69" s="23"/>
      <c r="T69" s="23"/>
      <c r="U69" s="23"/>
      <c r="V69" s="23"/>
    </row>
    <row r="70">
      <c r="A70" s="6" t="s">
        <v>168</v>
      </c>
      <c r="B70" s="7">
        <v>8100.0</v>
      </c>
      <c r="C70" s="20">
        <v>42370.0</v>
      </c>
      <c r="D70" s="18">
        <v>4.0</v>
      </c>
      <c r="E70" s="18">
        <v>23.0</v>
      </c>
      <c r="F70" s="18">
        <v>18.75</v>
      </c>
      <c r="G70" s="18">
        <v>0.0</v>
      </c>
      <c r="H70" s="18">
        <v>19.0</v>
      </c>
      <c r="I70" s="18">
        <v>45.0</v>
      </c>
      <c r="J70" s="18">
        <v>7.0</v>
      </c>
      <c r="K70" s="18">
        <v>1.0</v>
      </c>
      <c r="L70" s="18">
        <v>0.0</v>
      </c>
      <c r="M70" s="19" t="s">
        <v>413</v>
      </c>
      <c r="N70" s="19">
        <v>0.0</v>
      </c>
      <c r="O70" s="19">
        <v>0.0</v>
      </c>
      <c r="P70" s="19">
        <v>0.0</v>
      </c>
      <c r="Q70" s="23"/>
      <c r="R70" s="23"/>
      <c r="S70" s="23"/>
      <c r="T70" s="23"/>
      <c r="U70" s="23"/>
      <c r="V70" s="23"/>
    </row>
    <row r="71">
      <c r="A71" s="6" t="s">
        <v>238</v>
      </c>
      <c r="B71" s="7">
        <v>7200.0</v>
      </c>
      <c r="C71" s="20">
        <v>42370.0</v>
      </c>
      <c r="D71" s="18">
        <v>4.0</v>
      </c>
      <c r="E71" s="18">
        <v>39.0</v>
      </c>
      <c r="F71" s="18">
        <v>17.0</v>
      </c>
      <c r="G71" s="18">
        <v>0.0</v>
      </c>
      <c r="H71" s="18">
        <v>18.0</v>
      </c>
      <c r="I71" s="18">
        <v>42.0</v>
      </c>
      <c r="J71" s="18">
        <v>10.0</v>
      </c>
      <c r="K71" s="18">
        <v>2.0</v>
      </c>
      <c r="L71" s="18">
        <v>0.0</v>
      </c>
      <c r="M71" s="19" t="s">
        <v>413</v>
      </c>
      <c r="N71" s="19">
        <v>0.0</v>
      </c>
      <c r="O71" s="19">
        <v>0.0</v>
      </c>
      <c r="P71" s="19">
        <v>0.0</v>
      </c>
      <c r="Q71" s="23"/>
      <c r="R71" s="23"/>
      <c r="S71" s="23"/>
      <c r="T71" s="23"/>
      <c r="U71" s="23"/>
      <c r="V71" s="23"/>
    </row>
    <row r="72">
      <c r="A72" s="6" t="s">
        <v>320</v>
      </c>
      <c r="B72" s="7">
        <v>6000.0</v>
      </c>
      <c r="C72" s="18" t="s">
        <v>413</v>
      </c>
      <c r="D72" s="22"/>
      <c r="E72" s="18">
        <v>0.0</v>
      </c>
      <c r="F72" s="18">
        <v>0.0</v>
      </c>
      <c r="G72" s="22"/>
      <c r="H72" s="22"/>
      <c r="I72" s="22"/>
      <c r="J72" s="22"/>
      <c r="K72" s="22"/>
      <c r="L72" s="22"/>
      <c r="M72" s="19" t="s">
        <v>413</v>
      </c>
      <c r="N72" s="19">
        <v>0.0</v>
      </c>
      <c r="O72" s="19">
        <v>0.0</v>
      </c>
      <c r="P72" s="19">
        <v>0.0</v>
      </c>
      <c r="Q72" s="23"/>
      <c r="R72" s="23"/>
      <c r="S72" s="23"/>
      <c r="T72" s="23"/>
      <c r="U72" s="23"/>
      <c r="V72" s="23"/>
    </row>
    <row r="73">
      <c r="A73" s="6" t="s">
        <v>114</v>
      </c>
      <c r="B73" s="7">
        <v>7700.0</v>
      </c>
      <c r="C73" s="20">
        <v>42464.0</v>
      </c>
      <c r="D73" s="18">
        <v>16.0</v>
      </c>
      <c r="E73" s="18">
        <v>33.0</v>
      </c>
      <c r="F73" s="18">
        <v>18.22</v>
      </c>
      <c r="G73" s="18">
        <v>2.0</v>
      </c>
      <c r="H73" s="18">
        <v>72.0</v>
      </c>
      <c r="I73" s="18">
        <v>169.0</v>
      </c>
      <c r="J73" s="18">
        <v>40.0</v>
      </c>
      <c r="K73" s="18">
        <v>5.0</v>
      </c>
      <c r="L73" s="18">
        <v>0.0</v>
      </c>
      <c r="M73" s="19" t="s">
        <v>413</v>
      </c>
      <c r="N73" s="19">
        <v>0.0</v>
      </c>
      <c r="O73" s="19">
        <v>0.0</v>
      </c>
      <c r="P73" s="19">
        <v>0.0</v>
      </c>
      <c r="Q73" s="23"/>
      <c r="R73" s="23"/>
      <c r="S73" s="23"/>
      <c r="T73" s="23"/>
      <c r="U73" s="23"/>
      <c r="V73" s="23"/>
    </row>
    <row r="74">
      <c r="A74" s="6" t="s">
        <v>160</v>
      </c>
      <c r="B74" s="7">
        <v>7700.0</v>
      </c>
      <c r="C74" s="20">
        <v>42402.0</v>
      </c>
      <c r="D74" s="18">
        <v>8.0</v>
      </c>
      <c r="E74" s="18">
        <v>22.5</v>
      </c>
      <c r="F74" s="18">
        <v>19.13</v>
      </c>
      <c r="G74" s="18">
        <v>1.0</v>
      </c>
      <c r="H74" s="18">
        <v>35.0</v>
      </c>
      <c r="I74" s="18">
        <v>96.0</v>
      </c>
      <c r="J74" s="18">
        <v>8.0</v>
      </c>
      <c r="K74" s="18">
        <v>4.0</v>
      </c>
      <c r="L74" s="18">
        <v>0.0</v>
      </c>
      <c r="M74" s="19" t="s">
        <v>413</v>
      </c>
      <c r="N74" s="19">
        <v>0.0</v>
      </c>
      <c r="O74" s="19">
        <v>0.0</v>
      </c>
      <c r="P74" s="19">
        <v>0.0</v>
      </c>
      <c r="Q74" s="23"/>
      <c r="R74" s="23"/>
      <c r="S74" s="23"/>
      <c r="T74" s="23"/>
      <c r="U74" s="23"/>
      <c r="V74" s="23"/>
    </row>
    <row r="75">
      <c r="A75" s="6" t="s">
        <v>74</v>
      </c>
      <c r="B75" s="7">
        <v>8000.0</v>
      </c>
      <c r="C75" s="20">
        <v>42402.0</v>
      </c>
      <c r="D75" s="18">
        <v>8.0</v>
      </c>
      <c r="E75" s="18">
        <v>32.5</v>
      </c>
      <c r="F75" s="18">
        <v>18.88</v>
      </c>
      <c r="G75" s="18">
        <v>0.0</v>
      </c>
      <c r="H75" s="18">
        <v>41.0</v>
      </c>
      <c r="I75" s="18">
        <v>82.0</v>
      </c>
      <c r="J75" s="18">
        <v>16.0</v>
      </c>
      <c r="K75" s="18">
        <v>5.0</v>
      </c>
      <c r="L75" s="18">
        <v>0.0</v>
      </c>
      <c r="M75" s="19" t="s">
        <v>413</v>
      </c>
      <c r="N75" s="19">
        <v>0.0</v>
      </c>
      <c r="O75" s="19">
        <v>0.0</v>
      </c>
      <c r="P75" s="19">
        <v>0.0</v>
      </c>
      <c r="Q75" s="23"/>
      <c r="R75" s="23"/>
      <c r="S75" s="23"/>
      <c r="T75" s="23"/>
      <c r="U75" s="23"/>
      <c r="V75" s="23"/>
    </row>
    <row r="76">
      <c r="A76" s="6" t="s">
        <v>261</v>
      </c>
      <c r="B76" s="7">
        <v>6800.0</v>
      </c>
      <c r="C76" s="20">
        <v>42402.0</v>
      </c>
      <c r="D76" s="18">
        <v>8.0</v>
      </c>
      <c r="E76" s="18">
        <v>45.0</v>
      </c>
      <c r="F76" s="18">
        <v>17.94</v>
      </c>
      <c r="G76" s="18">
        <v>2.0</v>
      </c>
      <c r="H76" s="18">
        <v>33.0</v>
      </c>
      <c r="I76" s="18">
        <v>85.0</v>
      </c>
      <c r="J76" s="18">
        <v>20.0</v>
      </c>
      <c r="K76" s="18">
        <v>4.0</v>
      </c>
      <c r="L76" s="18">
        <v>0.0</v>
      </c>
      <c r="M76" s="19" t="s">
        <v>413</v>
      </c>
      <c r="N76" s="19">
        <v>0.0</v>
      </c>
      <c r="O76" s="19">
        <v>0.0</v>
      </c>
      <c r="P76" s="19">
        <v>0.0</v>
      </c>
      <c r="Q76" s="23"/>
      <c r="R76" s="23"/>
      <c r="S76" s="23"/>
      <c r="T76" s="23"/>
      <c r="U76" s="23"/>
      <c r="V76" s="23"/>
    </row>
    <row r="77">
      <c r="A77" s="6" t="s">
        <v>169</v>
      </c>
      <c r="B77" s="7">
        <v>5700.0</v>
      </c>
      <c r="C77" s="20">
        <v>42464.0</v>
      </c>
      <c r="D77" s="18">
        <v>16.0</v>
      </c>
      <c r="E77" s="18">
        <v>44.0</v>
      </c>
      <c r="F77" s="18">
        <v>15.38</v>
      </c>
      <c r="G77" s="18">
        <v>2.0</v>
      </c>
      <c r="H77" s="18">
        <v>56.0</v>
      </c>
      <c r="I77" s="18">
        <v>179.0</v>
      </c>
      <c r="J77" s="18">
        <v>47.0</v>
      </c>
      <c r="K77" s="18">
        <v>4.0</v>
      </c>
      <c r="L77" s="18">
        <v>0.0</v>
      </c>
      <c r="M77" s="19" t="s">
        <v>413</v>
      </c>
      <c r="N77" s="19">
        <v>0.0</v>
      </c>
      <c r="O77" s="19">
        <v>0.0</v>
      </c>
      <c r="P77" s="19">
        <v>0.0</v>
      </c>
      <c r="Q77" s="23"/>
      <c r="R77" s="23"/>
      <c r="S77" s="23"/>
      <c r="T77" s="23"/>
      <c r="U77" s="23"/>
      <c r="V77" s="23"/>
    </row>
    <row r="78">
      <c r="A78" s="6" t="s">
        <v>301</v>
      </c>
      <c r="B78" s="7">
        <v>6300.0</v>
      </c>
      <c r="C78" s="18" t="s">
        <v>413</v>
      </c>
      <c r="D78" s="22"/>
      <c r="E78" s="18">
        <v>0.0</v>
      </c>
      <c r="F78" s="18">
        <v>0.0</v>
      </c>
      <c r="G78" s="22"/>
      <c r="H78" s="22"/>
      <c r="I78" s="22"/>
      <c r="J78" s="22"/>
      <c r="K78" s="22"/>
      <c r="L78" s="22"/>
      <c r="M78" s="19" t="s">
        <v>413</v>
      </c>
      <c r="N78" s="19">
        <v>0.0</v>
      </c>
      <c r="O78" s="19">
        <v>0.0</v>
      </c>
      <c r="P78" s="19">
        <v>0.0</v>
      </c>
      <c r="Q78" s="23"/>
      <c r="R78" s="23"/>
      <c r="S78" s="23"/>
      <c r="T78" s="23"/>
      <c r="U78" s="23"/>
      <c r="V78" s="23"/>
    </row>
    <row r="79">
      <c r="A79" s="6" t="s">
        <v>241</v>
      </c>
      <c r="B79" s="7">
        <v>5800.0</v>
      </c>
      <c r="C79" s="20">
        <v>42402.0</v>
      </c>
      <c r="D79" s="18">
        <v>8.0</v>
      </c>
      <c r="E79" s="18">
        <v>51.0</v>
      </c>
      <c r="F79" s="18">
        <v>14.88</v>
      </c>
      <c r="G79" s="18">
        <v>1.0</v>
      </c>
      <c r="H79" s="18">
        <v>25.0</v>
      </c>
      <c r="I79" s="18">
        <v>97.0</v>
      </c>
      <c r="J79" s="18">
        <v>17.0</v>
      </c>
      <c r="K79" s="18">
        <v>4.0</v>
      </c>
      <c r="L79" s="18">
        <v>0.0</v>
      </c>
      <c r="M79" s="19" t="s">
        <v>413</v>
      </c>
      <c r="N79" s="19">
        <v>0.0</v>
      </c>
      <c r="O79" s="19">
        <v>0.0</v>
      </c>
      <c r="P79" s="19">
        <v>0.0</v>
      </c>
      <c r="Q79" s="23"/>
      <c r="R79" s="23"/>
      <c r="S79" s="23"/>
      <c r="T79" s="23"/>
      <c r="U79" s="23"/>
      <c r="V79" s="23"/>
    </row>
    <row r="80">
      <c r="A80" s="6" t="s">
        <v>327</v>
      </c>
      <c r="B80" s="7">
        <v>6000.0</v>
      </c>
      <c r="C80" s="18" t="s">
        <v>413</v>
      </c>
      <c r="D80" s="22"/>
      <c r="E80" s="18">
        <v>0.0</v>
      </c>
      <c r="F80" s="18">
        <v>0.0</v>
      </c>
      <c r="G80" s="22"/>
      <c r="H80" s="22"/>
      <c r="I80" s="22"/>
      <c r="J80" s="22"/>
      <c r="K80" s="22"/>
      <c r="L80" s="22"/>
      <c r="M80" s="19" t="s">
        <v>413</v>
      </c>
      <c r="N80" s="19">
        <v>0.0</v>
      </c>
      <c r="O80" s="19">
        <v>0.0</v>
      </c>
      <c r="P80" s="19">
        <v>0.0</v>
      </c>
      <c r="Q80" s="23"/>
      <c r="R80" s="23"/>
      <c r="S80" s="23"/>
      <c r="T80" s="23"/>
      <c r="U80" s="23"/>
      <c r="V80" s="23"/>
    </row>
  </sheetData>
  <mergeCells count="2">
    <mergeCell ref="C1:L1"/>
    <mergeCell ref="M1:V1"/>
  </mergeCells>
  <conditionalFormatting sqref="B3:B8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F3:F80">
    <cfRule type="colorScale" priority="2">
      <colorScale>
        <cfvo type="min"/>
        <cfvo type="percentile" val="50"/>
        <cfvo type="max"/>
        <color rgb="FFE77F72"/>
        <color rgb="FFFFD666"/>
        <color rgb="FF57BB8A"/>
      </colorScale>
    </cfRule>
  </conditionalFormatting>
  <conditionalFormatting sqref="P3:P80">
    <cfRule type="colorScale" priority="3">
      <colorScale>
        <cfvo type="min"/>
        <cfvo type="percentile" val="50"/>
        <cfvo type="max"/>
        <color rgb="FFE77F72"/>
        <color rgb="FFFFD666"/>
        <color rgb="FF57BB8A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0"/>
    <col customWidth="1" min="2" max="3" width="6.57"/>
    <col customWidth="1" min="4" max="4" width="8.43"/>
    <col customWidth="1" min="5" max="5" width="4.57"/>
    <col customWidth="1" min="6" max="6" width="6.0"/>
    <col customWidth="1" min="7" max="7" width="10.57"/>
  </cols>
  <sheetData>
    <row r="1">
      <c r="A1" s="24" t="s">
        <v>1</v>
      </c>
      <c r="B1" s="25" t="s">
        <v>10</v>
      </c>
      <c r="C1" s="25" t="s">
        <v>442</v>
      </c>
      <c r="D1" s="24" t="s">
        <v>24</v>
      </c>
      <c r="E1" s="24" t="s">
        <v>443</v>
      </c>
      <c r="F1" s="24" t="s">
        <v>444</v>
      </c>
      <c r="G1" s="25" t="s">
        <v>445</v>
      </c>
    </row>
    <row r="2">
      <c r="A2" s="26" t="s">
        <v>85</v>
      </c>
      <c r="B2" s="27">
        <v>9800.0</v>
      </c>
      <c r="C2" s="26" t="s">
        <v>446</v>
      </c>
      <c r="D2" s="26">
        <v>44.0</v>
      </c>
      <c r="E2" s="26">
        <v>170.0</v>
      </c>
      <c r="F2" s="26">
        <v>18.4</v>
      </c>
      <c r="G2" s="26">
        <v>4.32</v>
      </c>
    </row>
    <row r="3">
      <c r="A3" s="26" t="s">
        <v>56</v>
      </c>
      <c r="B3" s="27">
        <v>12100.0</v>
      </c>
      <c r="C3" s="26" t="s">
        <v>447</v>
      </c>
      <c r="D3" s="26">
        <v>33.0</v>
      </c>
      <c r="E3" s="26">
        <v>146.0</v>
      </c>
      <c r="F3" s="26">
        <v>31.2</v>
      </c>
      <c r="G3" s="26">
        <v>4.28</v>
      </c>
    </row>
    <row r="4">
      <c r="A4" s="26" t="s">
        <v>89</v>
      </c>
      <c r="B4" s="27">
        <v>11900.0</v>
      </c>
      <c r="C4" s="26" t="s">
        <v>448</v>
      </c>
      <c r="D4" s="26">
        <v>33.0</v>
      </c>
      <c r="E4" s="26">
        <v>142.0</v>
      </c>
      <c r="F4" s="26">
        <v>27.5</v>
      </c>
      <c r="G4" s="26">
        <v>4.23</v>
      </c>
    </row>
    <row r="5">
      <c r="A5" s="26" t="s">
        <v>291</v>
      </c>
      <c r="B5" s="27">
        <v>6600.0</v>
      </c>
      <c r="C5" s="26" t="s">
        <v>449</v>
      </c>
      <c r="D5" s="26">
        <v>7.0</v>
      </c>
      <c r="E5" s="26">
        <v>40.0</v>
      </c>
      <c r="F5" s="26">
        <v>57.9</v>
      </c>
      <c r="G5" s="26">
        <v>4.08</v>
      </c>
    </row>
    <row r="6">
      <c r="A6" s="26" t="s">
        <v>222</v>
      </c>
      <c r="B6" s="27">
        <v>8200.0</v>
      </c>
      <c r="C6" s="26" t="s">
        <v>450</v>
      </c>
      <c r="D6" s="26">
        <v>48.0</v>
      </c>
      <c r="E6" s="26">
        <v>205.0</v>
      </c>
      <c r="F6" s="26">
        <v>33.1</v>
      </c>
      <c r="G6" s="26">
        <v>4.07</v>
      </c>
    </row>
    <row r="7">
      <c r="A7" s="26" t="s">
        <v>50</v>
      </c>
      <c r="B7" s="27">
        <v>8800.0</v>
      </c>
      <c r="C7" s="26" t="s">
        <v>452</v>
      </c>
      <c r="D7" s="26">
        <v>43.0</v>
      </c>
      <c r="E7" s="26">
        <v>180.0</v>
      </c>
      <c r="F7" s="26">
        <v>29.5</v>
      </c>
      <c r="G7" s="26">
        <v>3.99</v>
      </c>
    </row>
    <row r="8">
      <c r="A8" s="26" t="s">
        <v>97</v>
      </c>
      <c r="B8" s="27">
        <v>9100.0</v>
      </c>
      <c r="C8" s="26" t="s">
        <v>453</v>
      </c>
      <c r="D8" s="26">
        <v>38.0</v>
      </c>
      <c r="E8" s="26">
        <v>159.0</v>
      </c>
      <c r="F8" s="26">
        <v>30.0</v>
      </c>
      <c r="G8" s="26">
        <v>3.94</v>
      </c>
    </row>
    <row r="9">
      <c r="A9" s="26" t="s">
        <v>71</v>
      </c>
      <c r="B9" s="27">
        <v>7800.0</v>
      </c>
      <c r="C9" s="26" t="s">
        <v>454</v>
      </c>
      <c r="D9" s="26">
        <v>12.0</v>
      </c>
      <c r="E9" s="26">
        <v>62.0</v>
      </c>
      <c r="F9" s="26">
        <v>54.7</v>
      </c>
      <c r="G9" s="26">
        <v>3.92</v>
      </c>
    </row>
    <row r="10">
      <c r="A10" s="26" t="s">
        <v>140</v>
      </c>
      <c r="B10" s="27">
        <v>9600.0</v>
      </c>
      <c r="C10" s="26" t="s">
        <v>455</v>
      </c>
      <c r="D10" s="26">
        <v>39.0</v>
      </c>
      <c r="E10" s="26">
        <v>166.0</v>
      </c>
      <c r="F10" s="26">
        <v>33.0</v>
      </c>
      <c r="G10" s="26">
        <v>3.92</v>
      </c>
    </row>
    <row r="11">
      <c r="A11" s="26" t="s">
        <v>228</v>
      </c>
      <c r="B11" s="27">
        <v>6400.0</v>
      </c>
      <c r="C11" s="26" t="s">
        <v>456</v>
      </c>
      <c r="D11" s="26">
        <v>42.0</v>
      </c>
      <c r="E11" s="26">
        <v>172.0</v>
      </c>
      <c r="F11" s="26">
        <v>31.4</v>
      </c>
      <c r="G11" s="26">
        <v>3.91</v>
      </c>
    </row>
    <row r="12">
      <c r="A12" s="26" t="s">
        <v>212</v>
      </c>
      <c r="B12" s="27">
        <v>10000.0</v>
      </c>
      <c r="C12" s="26" t="s">
        <v>458</v>
      </c>
      <c r="D12" s="26">
        <v>30.0</v>
      </c>
      <c r="E12" s="26">
        <v>130.0</v>
      </c>
      <c r="F12" s="26">
        <v>33.3</v>
      </c>
      <c r="G12" s="26">
        <v>3.91</v>
      </c>
    </row>
    <row r="13">
      <c r="A13" s="26" t="s">
        <v>52</v>
      </c>
      <c r="B13" s="27">
        <v>6900.0</v>
      </c>
      <c r="C13" s="26" t="s">
        <v>459</v>
      </c>
      <c r="D13" s="26">
        <v>25.0</v>
      </c>
      <c r="E13" s="26">
        <v>112.0</v>
      </c>
      <c r="F13" s="26">
        <v>39.7</v>
      </c>
      <c r="G13" s="26">
        <v>3.89</v>
      </c>
    </row>
    <row r="14">
      <c r="A14" s="26" t="s">
        <v>93</v>
      </c>
      <c r="B14" s="27">
        <v>7300.0</v>
      </c>
      <c r="C14" s="26" t="s">
        <v>460</v>
      </c>
      <c r="D14" s="26">
        <v>36.0</v>
      </c>
      <c r="E14" s="26">
        <v>166.0</v>
      </c>
      <c r="F14" s="26">
        <v>48.8</v>
      </c>
      <c r="G14" s="26">
        <v>3.89</v>
      </c>
    </row>
    <row r="15">
      <c r="A15" s="26" t="s">
        <v>230</v>
      </c>
      <c r="B15" s="27">
        <v>7800.0</v>
      </c>
      <c r="C15" s="26" t="s">
        <v>450</v>
      </c>
      <c r="D15" s="26">
        <v>44.0</v>
      </c>
      <c r="E15" s="26">
        <v>196.0</v>
      </c>
      <c r="F15" s="26">
        <v>39.9</v>
      </c>
      <c r="G15" s="26">
        <v>3.88</v>
      </c>
    </row>
    <row r="16">
      <c r="A16" s="26" t="s">
        <v>192</v>
      </c>
      <c r="B16" s="27">
        <v>8900.0</v>
      </c>
      <c r="C16" s="26" t="s">
        <v>461</v>
      </c>
      <c r="D16" s="26">
        <v>40.0</v>
      </c>
      <c r="E16" s="26">
        <v>178.0</v>
      </c>
      <c r="F16" s="26">
        <v>41.3</v>
      </c>
      <c r="G16" s="26">
        <v>3.86</v>
      </c>
    </row>
    <row r="17">
      <c r="A17" s="26" t="s">
        <v>74</v>
      </c>
      <c r="B17" s="27">
        <v>8000.0</v>
      </c>
      <c r="C17" s="26" t="s">
        <v>455</v>
      </c>
      <c r="D17" s="26">
        <v>38.0</v>
      </c>
      <c r="E17" s="26">
        <v>160.0</v>
      </c>
      <c r="F17" s="26">
        <v>36.6</v>
      </c>
      <c r="G17" s="26">
        <v>3.86</v>
      </c>
    </row>
    <row r="18">
      <c r="A18" s="26" t="s">
        <v>68</v>
      </c>
      <c r="B18" s="27">
        <v>7800.0</v>
      </c>
      <c r="C18" s="26" t="s">
        <v>460</v>
      </c>
      <c r="D18" s="26">
        <v>38.0</v>
      </c>
      <c r="E18" s="26">
        <v>174.0</v>
      </c>
      <c r="F18" s="26">
        <v>40.0</v>
      </c>
      <c r="G18" s="26">
        <v>3.82</v>
      </c>
    </row>
    <row r="19">
      <c r="A19" s="26" t="s">
        <v>53</v>
      </c>
      <c r="B19" s="27">
        <v>8700.0</v>
      </c>
      <c r="C19" s="26" t="s">
        <v>456</v>
      </c>
      <c r="D19" s="26">
        <v>41.0</v>
      </c>
      <c r="E19" s="26">
        <v>178.0</v>
      </c>
      <c r="F19" s="26">
        <v>38.8</v>
      </c>
      <c r="G19" s="26">
        <v>3.82</v>
      </c>
    </row>
    <row r="20">
      <c r="A20" s="26" t="s">
        <v>39</v>
      </c>
      <c r="B20" s="27">
        <v>8400.0</v>
      </c>
      <c r="C20" s="26" t="s">
        <v>461</v>
      </c>
      <c r="D20" s="26">
        <v>39.0</v>
      </c>
      <c r="E20" s="26">
        <v>175.0</v>
      </c>
      <c r="F20" s="26">
        <v>37.8</v>
      </c>
      <c r="G20" s="26">
        <v>3.81</v>
      </c>
    </row>
    <row r="21">
      <c r="A21" s="26" t="s">
        <v>200</v>
      </c>
      <c r="B21" s="27">
        <v>7200.0</v>
      </c>
      <c r="C21" s="26" t="s">
        <v>463</v>
      </c>
      <c r="D21" s="26">
        <v>22.0</v>
      </c>
      <c r="E21" s="26">
        <v>99.0</v>
      </c>
      <c r="F21" s="26">
        <v>48.0</v>
      </c>
      <c r="G21" s="26">
        <v>3.8</v>
      </c>
    </row>
    <row r="22">
      <c r="A22" s="26" t="s">
        <v>81</v>
      </c>
      <c r="B22" s="27">
        <v>7500.0</v>
      </c>
      <c r="C22" s="26" t="s">
        <v>456</v>
      </c>
      <c r="D22" s="26">
        <v>37.0</v>
      </c>
      <c r="E22" s="26">
        <v>164.0</v>
      </c>
      <c r="F22" s="26">
        <v>41.6</v>
      </c>
      <c r="G22" s="26">
        <v>3.78</v>
      </c>
    </row>
    <row r="23">
      <c r="A23" s="26" t="s">
        <v>308</v>
      </c>
      <c r="B23" s="27">
        <v>8500.0</v>
      </c>
      <c r="C23" s="26" t="s">
        <v>447</v>
      </c>
      <c r="D23" s="26">
        <v>29.0</v>
      </c>
      <c r="E23" s="26">
        <v>136.0</v>
      </c>
      <c r="F23" s="26">
        <v>47.0</v>
      </c>
      <c r="G23" s="26">
        <v>3.77</v>
      </c>
    </row>
    <row r="24">
      <c r="A24" s="26" t="s">
        <v>128</v>
      </c>
      <c r="B24" s="27">
        <v>7900.0</v>
      </c>
      <c r="C24" s="26" t="s">
        <v>464</v>
      </c>
      <c r="D24" s="26">
        <v>42.0</v>
      </c>
      <c r="E24" s="26">
        <v>172.0</v>
      </c>
      <c r="F24" s="26">
        <v>22.7</v>
      </c>
      <c r="G24" s="26">
        <v>3.77</v>
      </c>
    </row>
    <row r="25">
      <c r="A25" s="26" t="s">
        <v>186</v>
      </c>
      <c r="B25" s="27">
        <v>9300.0</v>
      </c>
      <c r="C25" s="26" t="s">
        <v>465</v>
      </c>
      <c r="D25" s="26">
        <v>19.0</v>
      </c>
      <c r="E25" s="26">
        <v>87.0</v>
      </c>
      <c r="F25" s="26">
        <v>48.0</v>
      </c>
      <c r="G25" s="26">
        <v>3.77</v>
      </c>
    </row>
    <row r="26">
      <c r="A26" s="26" t="s">
        <v>203</v>
      </c>
      <c r="B26" s="27">
        <v>6700.0</v>
      </c>
      <c r="C26" s="26" t="s">
        <v>456</v>
      </c>
      <c r="D26" s="26">
        <v>40.0</v>
      </c>
      <c r="E26" s="26">
        <v>166.0</v>
      </c>
      <c r="F26" s="26">
        <v>39.9</v>
      </c>
      <c r="G26" s="26">
        <v>3.75</v>
      </c>
    </row>
    <row r="27">
      <c r="A27" s="26" t="s">
        <v>106</v>
      </c>
      <c r="B27" s="27">
        <v>7400.0</v>
      </c>
      <c r="C27" s="26" t="s">
        <v>452</v>
      </c>
      <c r="D27" s="26">
        <v>33.0</v>
      </c>
      <c r="E27" s="26">
        <v>158.0</v>
      </c>
      <c r="F27" s="26">
        <v>47.9</v>
      </c>
      <c r="G27" s="26">
        <v>3.75</v>
      </c>
    </row>
    <row r="28">
      <c r="A28" s="26" t="s">
        <v>243</v>
      </c>
      <c r="B28" s="27">
        <v>7000.0</v>
      </c>
      <c r="C28" s="26" t="s">
        <v>466</v>
      </c>
      <c r="D28" s="26">
        <v>43.0</v>
      </c>
      <c r="E28" s="26">
        <v>190.0</v>
      </c>
      <c r="F28" s="26">
        <v>39.9</v>
      </c>
      <c r="G28" s="26">
        <v>3.74</v>
      </c>
    </row>
    <row r="29">
      <c r="A29" s="26" t="s">
        <v>160</v>
      </c>
      <c r="B29" s="27">
        <v>7700.0</v>
      </c>
      <c r="C29" s="26" t="s">
        <v>455</v>
      </c>
      <c r="D29" s="26">
        <v>34.0</v>
      </c>
      <c r="E29" s="26">
        <v>160.0</v>
      </c>
      <c r="F29" s="26">
        <v>41.4</v>
      </c>
      <c r="G29" s="26">
        <v>3.74</v>
      </c>
    </row>
    <row r="30">
      <c r="A30" s="26" t="s">
        <v>181</v>
      </c>
      <c r="B30" s="27">
        <v>9400.0</v>
      </c>
      <c r="C30" s="26" t="s">
        <v>467</v>
      </c>
      <c r="D30" s="26">
        <v>32.0</v>
      </c>
      <c r="E30" s="26">
        <v>132.0</v>
      </c>
      <c r="F30" s="26">
        <v>26.8</v>
      </c>
      <c r="G30" s="26">
        <v>3.73</v>
      </c>
    </row>
    <row r="31">
      <c r="A31" s="26" t="s">
        <v>168</v>
      </c>
      <c r="B31" s="27">
        <v>8100.0</v>
      </c>
      <c r="C31" s="26" t="s">
        <v>468</v>
      </c>
      <c r="D31" s="26">
        <v>22.0</v>
      </c>
      <c r="E31" s="26">
        <v>120.0</v>
      </c>
      <c r="F31" s="26">
        <v>57.4</v>
      </c>
      <c r="G31" s="26">
        <v>3.72</v>
      </c>
    </row>
    <row r="32">
      <c r="A32" s="26" t="s">
        <v>309</v>
      </c>
      <c r="B32" s="27">
        <v>6300.0</v>
      </c>
      <c r="C32" s="26" t="s">
        <v>467</v>
      </c>
      <c r="D32" s="26">
        <v>22.0</v>
      </c>
      <c r="E32" s="26">
        <v>112.0</v>
      </c>
      <c r="F32" s="26">
        <v>56.6</v>
      </c>
      <c r="G32" s="26">
        <v>3.71</v>
      </c>
    </row>
    <row r="33">
      <c r="A33" s="26" t="s">
        <v>269</v>
      </c>
      <c r="B33" s="27">
        <v>7600.0</v>
      </c>
      <c r="C33" s="26" t="s">
        <v>460</v>
      </c>
      <c r="D33" s="26">
        <v>40.0</v>
      </c>
      <c r="E33" s="26">
        <v>178.0</v>
      </c>
      <c r="F33" s="26">
        <v>44.4</v>
      </c>
      <c r="G33" s="26">
        <v>3.7</v>
      </c>
    </row>
    <row r="34">
      <c r="A34" s="26" t="s">
        <v>296</v>
      </c>
      <c r="B34" s="27">
        <v>7500.0</v>
      </c>
      <c r="C34" s="26" t="s">
        <v>464</v>
      </c>
      <c r="D34" s="26">
        <v>36.0</v>
      </c>
      <c r="E34" s="26">
        <v>159.0</v>
      </c>
      <c r="F34" s="26">
        <v>45.3</v>
      </c>
      <c r="G34" s="26">
        <v>3.69</v>
      </c>
    </row>
    <row r="35">
      <c r="A35" s="26" t="s">
        <v>252</v>
      </c>
      <c r="B35" s="27">
        <v>7400.0</v>
      </c>
      <c r="C35" s="26" t="s">
        <v>456</v>
      </c>
      <c r="D35" s="26">
        <v>40.0</v>
      </c>
      <c r="E35" s="26">
        <v>176.0</v>
      </c>
      <c r="F35" s="26">
        <v>40.6</v>
      </c>
      <c r="G35" s="26">
        <v>3.68</v>
      </c>
    </row>
    <row r="36">
      <c r="A36" s="26" t="s">
        <v>180</v>
      </c>
      <c r="B36" s="27">
        <v>7200.0</v>
      </c>
      <c r="C36" s="26" t="s">
        <v>468</v>
      </c>
      <c r="D36" s="26">
        <v>32.0</v>
      </c>
      <c r="E36" s="26">
        <v>140.0</v>
      </c>
      <c r="F36" s="26">
        <v>41.5</v>
      </c>
      <c r="G36" s="26">
        <v>3.67</v>
      </c>
    </row>
    <row r="37">
      <c r="A37" s="26" t="s">
        <v>163</v>
      </c>
      <c r="B37" s="27">
        <v>7100.0</v>
      </c>
      <c r="C37" s="26" t="s">
        <v>469</v>
      </c>
      <c r="D37" s="26">
        <v>16.0</v>
      </c>
      <c r="E37" s="26">
        <v>74.0</v>
      </c>
      <c r="F37" s="26">
        <v>49.7</v>
      </c>
      <c r="G37" s="26">
        <v>3.66</v>
      </c>
    </row>
    <row r="38">
      <c r="A38" s="26" t="s">
        <v>137</v>
      </c>
      <c r="B38" s="27">
        <v>7900.0</v>
      </c>
      <c r="C38" s="26" t="s">
        <v>470</v>
      </c>
      <c r="D38" s="26">
        <v>33.0</v>
      </c>
      <c r="E38" s="26">
        <v>150.0</v>
      </c>
      <c r="F38" s="26">
        <v>48.2</v>
      </c>
      <c r="G38" s="26">
        <v>3.65</v>
      </c>
    </row>
    <row r="39">
      <c r="A39" s="26" t="s">
        <v>194</v>
      </c>
      <c r="B39" s="27">
        <v>6700.0</v>
      </c>
      <c r="C39" s="26" t="s">
        <v>456</v>
      </c>
      <c r="D39" s="26">
        <v>39.0</v>
      </c>
      <c r="E39" s="26">
        <v>173.0</v>
      </c>
      <c r="F39" s="26">
        <v>46.6</v>
      </c>
      <c r="G39" s="26">
        <v>3.65</v>
      </c>
    </row>
    <row r="40">
      <c r="A40" s="26" t="s">
        <v>138</v>
      </c>
      <c r="B40" s="27">
        <v>7100.0</v>
      </c>
      <c r="C40" s="26" t="s">
        <v>456</v>
      </c>
      <c r="D40" s="26">
        <v>42.0</v>
      </c>
      <c r="E40" s="26">
        <v>170.0</v>
      </c>
      <c r="F40" s="26">
        <v>34.9</v>
      </c>
      <c r="G40" s="26">
        <v>3.64</v>
      </c>
    </row>
    <row r="41">
      <c r="A41" s="26" t="s">
        <v>231</v>
      </c>
      <c r="B41" s="27">
        <v>5900.0</v>
      </c>
      <c r="C41" s="26" t="s">
        <v>471</v>
      </c>
      <c r="D41" s="26">
        <v>5.0</v>
      </c>
      <c r="E41" s="26">
        <v>24.0</v>
      </c>
      <c r="F41" s="26">
        <v>51.3</v>
      </c>
      <c r="G41" s="26">
        <v>3.63</v>
      </c>
    </row>
    <row r="42">
      <c r="A42" s="26" t="s">
        <v>114</v>
      </c>
      <c r="B42" s="27">
        <v>7700.0</v>
      </c>
      <c r="C42" s="26" t="s">
        <v>453</v>
      </c>
      <c r="D42" s="26">
        <v>37.0</v>
      </c>
      <c r="E42" s="26">
        <v>157.0</v>
      </c>
      <c r="F42" s="26">
        <v>40.7</v>
      </c>
      <c r="G42" s="26">
        <v>3.62</v>
      </c>
    </row>
    <row r="43">
      <c r="A43" s="26" t="s">
        <v>325</v>
      </c>
      <c r="B43" s="27">
        <v>7700.0</v>
      </c>
      <c r="C43" s="26" t="s">
        <v>472</v>
      </c>
      <c r="D43" s="26">
        <v>6.0</v>
      </c>
      <c r="E43" s="26">
        <v>36.0</v>
      </c>
      <c r="F43" s="26">
        <v>65.2</v>
      </c>
      <c r="G43" s="26">
        <v>3.61</v>
      </c>
    </row>
    <row r="44">
      <c r="A44" s="26" t="s">
        <v>104</v>
      </c>
      <c r="B44" s="27">
        <v>8300.0</v>
      </c>
      <c r="C44" s="26" t="s">
        <v>473</v>
      </c>
      <c r="D44" s="26">
        <v>43.0</v>
      </c>
      <c r="E44" s="26">
        <v>180.0</v>
      </c>
      <c r="F44" s="26">
        <v>35.3</v>
      </c>
      <c r="G44" s="26">
        <v>3.57</v>
      </c>
    </row>
    <row r="45">
      <c r="A45" s="26" t="s">
        <v>67</v>
      </c>
      <c r="B45" s="27">
        <v>6600.0</v>
      </c>
      <c r="C45" s="26" t="s">
        <v>463</v>
      </c>
      <c r="D45" s="26">
        <v>19.0</v>
      </c>
      <c r="E45" s="26">
        <v>93.0</v>
      </c>
      <c r="F45" s="26">
        <v>60.3</v>
      </c>
      <c r="G45" s="26">
        <v>3.57</v>
      </c>
    </row>
    <row r="46">
      <c r="A46" s="26" t="s">
        <v>238</v>
      </c>
      <c r="B46" s="27">
        <v>7200.0</v>
      </c>
      <c r="C46" s="26" t="s">
        <v>458</v>
      </c>
      <c r="D46" s="26">
        <v>24.0</v>
      </c>
      <c r="E46" s="26">
        <v>116.0</v>
      </c>
      <c r="F46" s="26">
        <v>52.1</v>
      </c>
      <c r="G46" s="26">
        <v>3.56</v>
      </c>
    </row>
    <row r="47">
      <c r="A47" s="26" t="s">
        <v>123</v>
      </c>
      <c r="B47" s="27">
        <v>7600.0</v>
      </c>
      <c r="C47" s="26" t="s">
        <v>474</v>
      </c>
      <c r="D47" s="26">
        <v>25.0</v>
      </c>
      <c r="E47" s="26">
        <v>108.0</v>
      </c>
      <c r="F47" s="26">
        <v>40.9</v>
      </c>
      <c r="G47" s="26">
        <v>3.55</v>
      </c>
    </row>
    <row r="48">
      <c r="A48" s="26" t="s">
        <v>287</v>
      </c>
      <c r="B48" s="27">
        <v>7300.0</v>
      </c>
      <c r="C48" s="26" t="s">
        <v>475</v>
      </c>
      <c r="D48" s="26">
        <v>37.0</v>
      </c>
      <c r="E48" s="26">
        <v>180.0</v>
      </c>
      <c r="F48" s="26">
        <v>51.7</v>
      </c>
      <c r="G48" s="26">
        <v>3.54</v>
      </c>
    </row>
    <row r="49">
      <c r="A49" s="26" t="s">
        <v>22</v>
      </c>
      <c r="B49" s="27">
        <v>8600.0</v>
      </c>
      <c r="C49" s="26" t="s">
        <v>476</v>
      </c>
      <c r="D49" s="26">
        <v>30.0</v>
      </c>
      <c r="E49" s="26">
        <v>133.0</v>
      </c>
      <c r="F49" s="26">
        <v>39.8</v>
      </c>
      <c r="G49" s="26">
        <v>3.54</v>
      </c>
    </row>
    <row r="50">
      <c r="A50" s="26" t="s">
        <v>305</v>
      </c>
      <c r="B50" s="27">
        <v>6100.0</v>
      </c>
      <c r="C50" s="26" t="s">
        <v>477</v>
      </c>
      <c r="D50" s="26">
        <v>21.0</v>
      </c>
      <c r="E50" s="26">
        <v>110.0</v>
      </c>
      <c r="F50" s="26">
        <v>54.7</v>
      </c>
      <c r="G50" s="26">
        <v>3.52</v>
      </c>
    </row>
    <row r="51">
      <c r="A51" s="26" t="s">
        <v>426</v>
      </c>
      <c r="B51" s="27">
        <v>7300.0</v>
      </c>
      <c r="C51" s="26" t="s">
        <v>468</v>
      </c>
      <c r="D51" s="26">
        <v>19.0</v>
      </c>
      <c r="E51" s="26">
        <v>116.0</v>
      </c>
      <c r="F51" s="26">
        <v>73.1</v>
      </c>
      <c r="G51" s="26">
        <v>3.49</v>
      </c>
    </row>
    <row r="52">
      <c r="A52" s="26" t="s">
        <v>271</v>
      </c>
      <c r="B52" s="27">
        <v>6500.0</v>
      </c>
      <c r="C52" s="26" t="s">
        <v>455</v>
      </c>
      <c r="D52" s="26">
        <v>31.0</v>
      </c>
      <c r="E52" s="26">
        <v>144.0</v>
      </c>
      <c r="F52" s="26">
        <v>54.9</v>
      </c>
      <c r="G52" s="26">
        <v>3.46</v>
      </c>
    </row>
    <row r="53">
      <c r="A53" s="26" t="s">
        <v>257</v>
      </c>
      <c r="B53" s="27">
        <v>8000.0</v>
      </c>
      <c r="C53" s="26" t="s">
        <v>479</v>
      </c>
      <c r="D53" s="26">
        <v>17.0</v>
      </c>
      <c r="E53" s="26">
        <v>76.0</v>
      </c>
      <c r="F53" s="26">
        <v>51.0</v>
      </c>
      <c r="G53" s="26">
        <v>3.46</v>
      </c>
    </row>
    <row r="54">
      <c r="A54" s="26" t="s">
        <v>66</v>
      </c>
      <c r="B54" s="27">
        <v>9000.0</v>
      </c>
      <c r="C54" s="26" t="s">
        <v>461</v>
      </c>
      <c r="D54" s="26">
        <v>41.0</v>
      </c>
      <c r="E54" s="26">
        <v>173.0</v>
      </c>
      <c r="F54" s="26">
        <v>39.4</v>
      </c>
      <c r="G54" s="26">
        <v>3.45</v>
      </c>
    </row>
    <row r="55">
      <c r="A55" s="26" t="s">
        <v>170</v>
      </c>
      <c r="B55" s="27">
        <v>6800.0</v>
      </c>
      <c r="C55" s="26" t="s">
        <v>480</v>
      </c>
      <c r="D55" s="26">
        <v>46.0</v>
      </c>
      <c r="E55" s="26">
        <v>216.0</v>
      </c>
      <c r="F55" s="26">
        <v>46.1</v>
      </c>
      <c r="G55" s="26">
        <v>3.44</v>
      </c>
    </row>
    <row r="56">
      <c r="A56" s="26" t="s">
        <v>292</v>
      </c>
      <c r="B56" s="27">
        <v>7600.0</v>
      </c>
      <c r="C56" s="26" t="s">
        <v>477</v>
      </c>
      <c r="D56" s="26">
        <v>26.0</v>
      </c>
      <c r="E56" s="26">
        <v>121.0</v>
      </c>
      <c r="F56" s="26">
        <v>53.0</v>
      </c>
      <c r="G56" s="26">
        <v>3.42</v>
      </c>
    </row>
    <row r="57">
      <c r="A57" s="26" t="s">
        <v>261</v>
      </c>
      <c r="B57" s="27">
        <v>6800.0</v>
      </c>
      <c r="C57" s="26" t="s">
        <v>460</v>
      </c>
      <c r="D57" s="26">
        <v>33.0</v>
      </c>
      <c r="E57" s="26">
        <v>159.0</v>
      </c>
      <c r="F57" s="26">
        <v>51.3</v>
      </c>
      <c r="G57" s="26">
        <v>3.41</v>
      </c>
    </row>
    <row r="58">
      <c r="A58" s="26" t="s">
        <v>201</v>
      </c>
      <c r="B58" s="27">
        <v>6900.0</v>
      </c>
      <c r="C58" s="26" t="s">
        <v>455</v>
      </c>
      <c r="D58" s="26">
        <v>40.0</v>
      </c>
      <c r="E58" s="26">
        <v>172.0</v>
      </c>
      <c r="F58" s="26">
        <v>36.5</v>
      </c>
      <c r="G58" s="26">
        <v>3.39</v>
      </c>
    </row>
    <row r="59">
      <c r="A59" s="26" t="s">
        <v>304</v>
      </c>
      <c r="B59" s="27">
        <v>7500.0</v>
      </c>
      <c r="C59" s="26" t="s">
        <v>479</v>
      </c>
      <c r="D59" s="26">
        <v>14.0</v>
      </c>
      <c r="E59" s="26">
        <v>71.0</v>
      </c>
      <c r="F59" s="26">
        <v>59.8</v>
      </c>
      <c r="G59" s="26">
        <v>3.37</v>
      </c>
    </row>
    <row r="60">
      <c r="A60" s="26" t="s">
        <v>285</v>
      </c>
      <c r="B60" s="27">
        <v>6600.0</v>
      </c>
      <c r="C60" s="26" t="s">
        <v>481</v>
      </c>
      <c r="D60" s="26">
        <v>9.0</v>
      </c>
      <c r="E60" s="26">
        <v>46.0</v>
      </c>
      <c r="F60" s="26">
        <v>63.8</v>
      </c>
      <c r="G60" s="26">
        <v>3.3</v>
      </c>
    </row>
    <row r="61">
      <c r="A61" s="26" t="s">
        <v>279</v>
      </c>
      <c r="B61" s="27">
        <v>7400.0</v>
      </c>
      <c r="C61" s="26" t="s">
        <v>482</v>
      </c>
      <c r="D61" s="26">
        <v>27.0</v>
      </c>
      <c r="E61" s="26">
        <v>134.0</v>
      </c>
      <c r="F61" s="26">
        <v>53.5</v>
      </c>
      <c r="G61" s="26">
        <v>3.28</v>
      </c>
    </row>
    <row r="62">
      <c r="A62" s="26" t="s">
        <v>175</v>
      </c>
      <c r="B62" s="27">
        <v>5900.0</v>
      </c>
      <c r="C62" s="26" t="s">
        <v>483</v>
      </c>
      <c r="D62" s="26">
        <v>18.0</v>
      </c>
      <c r="E62" s="26">
        <v>86.0</v>
      </c>
      <c r="F62" s="26">
        <v>51.0</v>
      </c>
      <c r="G62" s="26">
        <v>3.23</v>
      </c>
    </row>
    <row r="63">
      <c r="A63" s="26" t="s">
        <v>63</v>
      </c>
      <c r="B63" s="27">
        <v>7100.0</v>
      </c>
      <c r="C63" s="26" t="s">
        <v>463</v>
      </c>
      <c r="D63" s="26">
        <v>20.0</v>
      </c>
      <c r="E63" s="26">
        <v>96.0</v>
      </c>
      <c r="F63" s="26">
        <v>46.1</v>
      </c>
      <c r="G63" s="26">
        <v>3.21</v>
      </c>
    </row>
    <row r="64">
      <c r="A64" s="26" t="s">
        <v>277</v>
      </c>
      <c r="B64" s="27">
        <v>6200.0</v>
      </c>
      <c r="C64" s="26" t="s">
        <v>484</v>
      </c>
      <c r="D64" s="26">
        <v>19.0</v>
      </c>
      <c r="E64" s="26">
        <v>86.0</v>
      </c>
      <c r="F64" s="26">
        <v>46.2</v>
      </c>
      <c r="G64" s="26">
        <v>3.19</v>
      </c>
    </row>
    <row r="65">
      <c r="A65" s="26" t="s">
        <v>223</v>
      </c>
      <c r="B65" s="27">
        <v>6800.0</v>
      </c>
      <c r="C65" s="26" t="s">
        <v>485</v>
      </c>
      <c r="D65" s="26">
        <v>16.0</v>
      </c>
      <c r="E65" s="26">
        <v>68.0</v>
      </c>
      <c r="F65" s="26">
        <v>49.4</v>
      </c>
      <c r="G65" s="26">
        <v>2.99</v>
      </c>
    </row>
    <row r="66">
      <c r="A66" s="26" t="s">
        <v>129</v>
      </c>
      <c r="B66" s="27">
        <v>7000.0</v>
      </c>
      <c r="C66" s="26" t="s">
        <v>481</v>
      </c>
      <c r="D66" s="26">
        <v>12.0</v>
      </c>
      <c r="E66" s="26">
        <v>52.0</v>
      </c>
      <c r="F66" s="26">
        <v>41.9</v>
      </c>
      <c r="G66" s="26">
        <v>2.83</v>
      </c>
    </row>
    <row r="67">
      <c r="A67" s="26" t="s">
        <v>318</v>
      </c>
      <c r="B67" s="27">
        <v>6500.0</v>
      </c>
      <c r="C67" s="26" t="s">
        <v>487</v>
      </c>
      <c r="D67" s="26">
        <v>2.0</v>
      </c>
      <c r="E67" s="26">
        <v>8.0</v>
      </c>
      <c r="F67" s="26">
        <v>38.5</v>
      </c>
      <c r="G67" s="26">
        <v>2.63</v>
      </c>
    </row>
    <row r="68">
      <c r="A68" s="26" t="s">
        <v>320</v>
      </c>
      <c r="B68" s="27">
        <v>6000.0</v>
      </c>
      <c r="C68" s="26" t="s">
        <v>487</v>
      </c>
      <c r="D68" s="26">
        <v>1.0</v>
      </c>
      <c r="E68" s="26">
        <v>6.0</v>
      </c>
      <c r="F68" s="26">
        <v>66.5</v>
      </c>
      <c r="G68" s="26">
        <v>2.5</v>
      </c>
    </row>
    <row r="69">
      <c r="A69" s="26" t="s">
        <v>236</v>
      </c>
      <c r="B69" s="27">
        <v>6100.0</v>
      </c>
      <c r="C69" s="26" t="s">
        <v>471</v>
      </c>
      <c r="D69" s="26">
        <v>6.0</v>
      </c>
      <c r="E69" s="26">
        <v>26.0</v>
      </c>
      <c r="F69" s="26">
        <v>58.6</v>
      </c>
      <c r="G69" s="26">
        <v>2.46</v>
      </c>
    </row>
    <row r="70">
      <c r="A70" s="26" t="s">
        <v>169</v>
      </c>
      <c r="B70" s="27">
        <v>5700.0</v>
      </c>
      <c r="C70" s="26" t="s">
        <v>488</v>
      </c>
      <c r="D70" s="26">
        <v>12.0</v>
      </c>
      <c r="E70" s="26">
        <v>54.0</v>
      </c>
      <c r="F70" s="26">
        <v>53.9</v>
      </c>
      <c r="G70" s="26">
        <v>2.11</v>
      </c>
    </row>
    <row r="71">
      <c r="A71" s="26" t="s">
        <v>311</v>
      </c>
      <c r="B71" s="27">
        <v>6700.0</v>
      </c>
      <c r="C71" s="26" t="s">
        <v>489</v>
      </c>
      <c r="D71" s="26">
        <v>0.0</v>
      </c>
      <c r="E71" s="26">
        <v>2.0</v>
      </c>
      <c r="F71" s="26">
        <v>100.0</v>
      </c>
      <c r="G71" s="26">
        <v>2.0</v>
      </c>
    </row>
    <row r="72">
      <c r="A72" s="26" t="s">
        <v>241</v>
      </c>
      <c r="B72" s="27">
        <v>5800.0</v>
      </c>
      <c r="C72" s="26" t="s">
        <v>490</v>
      </c>
      <c r="D72" s="26">
        <v>5.0</v>
      </c>
      <c r="E72" s="26">
        <v>22.0</v>
      </c>
      <c r="F72" s="26">
        <v>64.2</v>
      </c>
      <c r="G72" s="26">
        <v>1.68</v>
      </c>
    </row>
    <row r="73">
      <c r="A73" s="26" t="s">
        <v>298</v>
      </c>
      <c r="B73" s="27">
        <v>5700.0</v>
      </c>
      <c r="C73" s="26" t="s">
        <v>491</v>
      </c>
      <c r="D73" s="26">
        <v>3.0</v>
      </c>
      <c r="E73" s="26">
        <v>24.0</v>
      </c>
      <c r="F73" s="26">
        <v>81.1</v>
      </c>
      <c r="G73" s="26">
        <v>1.67</v>
      </c>
    </row>
    <row r="74">
      <c r="A74" s="26" t="s">
        <v>315</v>
      </c>
      <c r="B74" s="27">
        <v>6400.0</v>
      </c>
      <c r="C74" s="26" t="s">
        <v>487</v>
      </c>
      <c r="D74" s="26">
        <v>0.0</v>
      </c>
      <c r="E74" s="26">
        <v>4.0</v>
      </c>
      <c r="F74" s="26">
        <v>100.0</v>
      </c>
      <c r="G74" s="26">
        <v>1.25</v>
      </c>
    </row>
    <row r="75">
      <c r="A75" s="26" t="s">
        <v>324</v>
      </c>
      <c r="B75" s="27">
        <v>5800.0</v>
      </c>
      <c r="C75" s="26" t="s">
        <v>487</v>
      </c>
      <c r="D75" s="26">
        <v>0.0</v>
      </c>
      <c r="E75" s="26">
        <v>4.0</v>
      </c>
      <c r="F75" s="26">
        <v>100.0</v>
      </c>
      <c r="G75" s="26">
        <v>1.0</v>
      </c>
    </row>
    <row r="76">
      <c r="A76" s="26" t="s">
        <v>317</v>
      </c>
      <c r="B76" s="27">
        <v>0.0</v>
      </c>
      <c r="C76" s="26" t="s">
        <v>493</v>
      </c>
      <c r="D76" s="26">
        <v>0.0</v>
      </c>
      <c r="E76" s="26">
        <v>0.0</v>
      </c>
      <c r="F76" s="26">
        <v>0.0</v>
      </c>
      <c r="G76" s="26">
        <v>0.0</v>
      </c>
    </row>
    <row r="77">
      <c r="A77" s="26" t="s">
        <v>319</v>
      </c>
      <c r="B77" s="27">
        <v>6200.0</v>
      </c>
      <c r="C77" s="26" t="s">
        <v>493</v>
      </c>
      <c r="D77" s="26">
        <v>0.0</v>
      </c>
      <c r="E77" s="26">
        <v>0.0</v>
      </c>
      <c r="F77" s="26">
        <v>0.0</v>
      </c>
      <c r="G77" s="26">
        <v>0.0</v>
      </c>
    </row>
    <row r="78">
      <c r="A78" s="26" t="s">
        <v>301</v>
      </c>
      <c r="B78" s="27">
        <v>6300.0</v>
      </c>
      <c r="C78" s="26" t="s">
        <v>489</v>
      </c>
      <c r="D78" s="26">
        <v>1.0</v>
      </c>
      <c r="E78" s="26">
        <v>4.0</v>
      </c>
      <c r="F78" s="26">
        <v>72.0</v>
      </c>
      <c r="G78" s="26">
        <v>0.0</v>
      </c>
    </row>
    <row r="79">
      <c r="A79" s="26" t="s">
        <v>327</v>
      </c>
      <c r="B79" s="27">
        <v>6000.0</v>
      </c>
      <c r="C79" s="26" t="s">
        <v>493</v>
      </c>
      <c r="D79" s="26">
        <v>0.0</v>
      </c>
      <c r="E79" s="26">
        <v>0.0</v>
      </c>
      <c r="F79" s="26">
        <v>0.0</v>
      </c>
      <c r="G79" s="26">
        <v>0.0</v>
      </c>
    </row>
  </sheetData>
  <conditionalFormatting sqref="B2:B7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:G79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29"/>
    <col customWidth="1" min="2" max="2" width="10.57"/>
  </cols>
  <sheetData>
    <row r="1">
      <c r="A1" s="28" t="s">
        <v>451</v>
      </c>
      <c r="B1" s="28" t="s">
        <v>457</v>
      </c>
    </row>
    <row r="2">
      <c r="A2" s="29" t="s">
        <v>56</v>
      </c>
      <c r="B2" s="30">
        <f>+350</f>
        <v>350</v>
      </c>
    </row>
    <row r="3">
      <c r="A3" s="29" t="s">
        <v>89</v>
      </c>
      <c r="B3" s="30">
        <f>+400</f>
        <v>400</v>
      </c>
    </row>
    <row r="4">
      <c r="A4" s="29" t="s">
        <v>212</v>
      </c>
      <c r="B4" s="30">
        <f>+1200</f>
        <v>1200</v>
      </c>
    </row>
    <row r="5">
      <c r="A5" s="29" t="s">
        <v>85</v>
      </c>
      <c r="B5" s="30">
        <f>+1500</f>
        <v>1500</v>
      </c>
    </row>
    <row r="6">
      <c r="A6" s="29" t="s">
        <v>140</v>
      </c>
      <c r="B6" s="30">
        <f>+1700</f>
        <v>1700</v>
      </c>
    </row>
    <row r="7">
      <c r="A7" s="29" t="s">
        <v>181</v>
      </c>
      <c r="B7" s="30">
        <f t="shared" ref="B7:B10" si="1">+2000</f>
        <v>2000</v>
      </c>
    </row>
    <row r="8">
      <c r="A8" s="29" t="s">
        <v>186</v>
      </c>
      <c r="B8" s="30">
        <f t="shared" si="1"/>
        <v>2000</v>
      </c>
    </row>
    <row r="9">
      <c r="A9" s="29" t="s">
        <v>66</v>
      </c>
      <c r="B9" s="30">
        <f t="shared" si="1"/>
        <v>2000</v>
      </c>
    </row>
    <row r="10">
      <c r="A10" s="29" t="s">
        <v>97</v>
      </c>
      <c r="B10" s="30">
        <f t="shared" si="1"/>
        <v>2000</v>
      </c>
    </row>
    <row r="11">
      <c r="A11" s="29" t="s">
        <v>50</v>
      </c>
      <c r="B11" s="30">
        <f t="shared" ref="B11:B13" si="2">+2500</f>
        <v>2500</v>
      </c>
    </row>
    <row r="12">
      <c r="A12" s="29" t="s">
        <v>53</v>
      </c>
      <c r="B12" s="30">
        <f t="shared" si="2"/>
        <v>2500</v>
      </c>
    </row>
    <row r="13">
      <c r="A13" s="29" t="s">
        <v>192</v>
      </c>
      <c r="B13" s="30">
        <f t="shared" si="2"/>
        <v>2500</v>
      </c>
    </row>
    <row r="14">
      <c r="A14" s="29" t="s">
        <v>257</v>
      </c>
      <c r="B14" s="30">
        <f t="shared" ref="B14:B17" si="3">+3000</f>
        <v>3000</v>
      </c>
    </row>
    <row r="15">
      <c r="A15" s="29" t="s">
        <v>308</v>
      </c>
      <c r="B15" s="30">
        <f t="shared" si="3"/>
        <v>3000</v>
      </c>
    </row>
    <row r="16">
      <c r="A16" s="29" t="s">
        <v>39</v>
      </c>
      <c r="B16" s="30">
        <f t="shared" si="3"/>
        <v>3000</v>
      </c>
    </row>
    <row r="17">
      <c r="A17" s="29" t="s">
        <v>22</v>
      </c>
      <c r="B17" s="30">
        <f t="shared" si="3"/>
        <v>3000</v>
      </c>
    </row>
    <row r="18">
      <c r="A18" s="29" t="s">
        <v>160</v>
      </c>
      <c r="B18" s="30">
        <f>+3500</f>
        <v>3500</v>
      </c>
    </row>
    <row r="19">
      <c r="A19" s="29" t="s">
        <v>222</v>
      </c>
      <c r="B19" s="30">
        <f t="shared" ref="B19:B25" si="4">+4000</f>
        <v>4000</v>
      </c>
    </row>
    <row r="20">
      <c r="A20" s="29" t="s">
        <v>74</v>
      </c>
      <c r="B20" s="30">
        <f t="shared" si="4"/>
        <v>4000</v>
      </c>
    </row>
    <row r="21">
      <c r="A21" s="29" t="s">
        <v>104</v>
      </c>
      <c r="B21" s="30">
        <f t="shared" si="4"/>
        <v>4000</v>
      </c>
    </row>
    <row r="22">
      <c r="A22" s="29" t="s">
        <v>106</v>
      </c>
      <c r="B22" s="30">
        <f t="shared" si="4"/>
        <v>4000</v>
      </c>
    </row>
    <row r="23">
      <c r="A23" s="29" t="s">
        <v>128</v>
      </c>
      <c r="B23" s="30">
        <f t="shared" si="4"/>
        <v>4000</v>
      </c>
    </row>
    <row r="24">
      <c r="A24" s="29" t="s">
        <v>68</v>
      </c>
      <c r="B24" s="30">
        <f t="shared" si="4"/>
        <v>4000</v>
      </c>
    </row>
    <row r="25">
      <c r="A25" s="29" t="s">
        <v>168</v>
      </c>
      <c r="B25" s="30">
        <f t="shared" si="4"/>
        <v>4000</v>
      </c>
    </row>
    <row r="26">
      <c r="A26" s="29" t="s">
        <v>486</v>
      </c>
      <c r="B26" s="30">
        <f>+4500</f>
        <v>4500</v>
      </c>
    </row>
    <row r="27">
      <c r="A27" s="29" t="s">
        <v>81</v>
      </c>
      <c r="B27" s="30">
        <f t="shared" ref="B27:B35" si="5">+5000</f>
        <v>5000</v>
      </c>
    </row>
    <row r="28">
      <c r="A28" s="29" t="s">
        <v>71</v>
      </c>
      <c r="B28" s="30">
        <f t="shared" si="5"/>
        <v>5000</v>
      </c>
    </row>
    <row r="29">
      <c r="A29" s="29" t="s">
        <v>230</v>
      </c>
      <c r="B29" s="30">
        <f t="shared" si="5"/>
        <v>5000</v>
      </c>
    </row>
    <row r="30">
      <c r="A30" s="29" t="s">
        <v>252</v>
      </c>
      <c r="B30" s="30">
        <f t="shared" si="5"/>
        <v>5000</v>
      </c>
    </row>
    <row r="31">
      <c r="A31" s="29" t="s">
        <v>296</v>
      </c>
      <c r="B31" s="30">
        <f t="shared" si="5"/>
        <v>5000</v>
      </c>
    </row>
    <row r="32">
      <c r="A32" s="29" t="s">
        <v>180</v>
      </c>
      <c r="B32" s="30">
        <f t="shared" si="5"/>
        <v>5000</v>
      </c>
    </row>
    <row r="33">
      <c r="A33" s="29" t="s">
        <v>137</v>
      </c>
      <c r="B33" s="30">
        <f t="shared" si="5"/>
        <v>5000</v>
      </c>
    </row>
    <row r="34">
      <c r="A34" s="29" t="s">
        <v>325</v>
      </c>
      <c r="B34" s="30">
        <f t="shared" si="5"/>
        <v>5000</v>
      </c>
    </row>
    <row r="35">
      <c r="A35" s="29" t="s">
        <v>279</v>
      </c>
      <c r="B35" s="30">
        <f t="shared" si="5"/>
        <v>5000</v>
      </c>
    </row>
    <row r="36">
      <c r="A36" s="29" t="s">
        <v>187</v>
      </c>
      <c r="B36" s="30">
        <f t="shared" ref="B36:B42" si="6">+6000</f>
        <v>6000</v>
      </c>
    </row>
    <row r="37">
      <c r="A37" s="29" t="s">
        <v>93</v>
      </c>
      <c r="B37" s="30">
        <f t="shared" si="6"/>
        <v>6000</v>
      </c>
    </row>
    <row r="38">
      <c r="A38" s="29" t="s">
        <v>200</v>
      </c>
      <c r="B38" s="30">
        <f t="shared" si="6"/>
        <v>6000</v>
      </c>
    </row>
    <row r="39">
      <c r="A39" s="29" t="s">
        <v>52</v>
      </c>
      <c r="B39" s="30">
        <f t="shared" si="6"/>
        <v>6000</v>
      </c>
    </row>
    <row r="40">
      <c r="A40" s="29" t="s">
        <v>114</v>
      </c>
      <c r="B40" s="30">
        <f t="shared" si="6"/>
        <v>6000</v>
      </c>
    </row>
    <row r="41">
      <c r="A41" s="29" t="s">
        <v>63</v>
      </c>
      <c r="B41" s="30">
        <f t="shared" si="6"/>
        <v>6000</v>
      </c>
    </row>
    <row r="42">
      <c r="A42" s="29" t="s">
        <v>163</v>
      </c>
      <c r="B42" s="30">
        <f t="shared" si="6"/>
        <v>6000</v>
      </c>
    </row>
    <row r="43">
      <c r="A43" s="29" t="s">
        <v>304</v>
      </c>
      <c r="B43" s="30">
        <f t="shared" ref="B43:B51" si="7">+8000</f>
        <v>8000</v>
      </c>
    </row>
    <row r="44">
      <c r="A44" s="29" t="s">
        <v>201</v>
      </c>
      <c r="B44" s="30">
        <f t="shared" si="7"/>
        <v>8000</v>
      </c>
    </row>
    <row r="45">
      <c r="A45" s="29" t="s">
        <v>261</v>
      </c>
      <c r="B45" s="30">
        <f t="shared" si="7"/>
        <v>8000</v>
      </c>
    </row>
    <row r="46">
      <c r="A46" s="29" t="s">
        <v>194</v>
      </c>
      <c r="B46" s="30">
        <f t="shared" si="7"/>
        <v>8000</v>
      </c>
    </row>
    <row r="47">
      <c r="A47" s="29" t="s">
        <v>228</v>
      </c>
      <c r="B47" s="30">
        <f t="shared" si="7"/>
        <v>8000</v>
      </c>
    </row>
    <row r="48">
      <c r="A48" s="29" t="s">
        <v>238</v>
      </c>
      <c r="B48" s="30">
        <f t="shared" si="7"/>
        <v>8000</v>
      </c>
    </row>
    <row r="49">
      <c r="A49" s="29" t="s">
        <v>292</v>
      </c>
      <c r="B49" s="30">
        <f t="shared" si="7"/>
        <v>8000</v>
      </c>
    </row>
    <row r="50">
      <c r="A50" s="29" t="s">
        <v>203</v>
      </c>
      <c r="B50" s="30">
        <f t="shared" si="7"/>
        <v>8000</v>
      </c>
    </row>
    <row r="51">
      <c r="A51" s="29" t="s">
        <v>170</v>
      </c>
      <c r="B51" s="30">
        <f t="shared" si="7"/>
        <v>8000</v>
      </c>
    </row>
    <row r="52">
      <c r="A52" s="29" t="s">
        <v>309</v>
      </c>
      <c r="B52" s="30">
        <f t="shared" ref="B52:B56" si="8">+10000</f>
        <v>10000</v>
      </c>
    </row>
    <row r="53">
      <c r="A53" s="29" t="s">
        <v>138</v>
      </c>
      <c r="B53" s="30">
        <f t="shared" si="8"/>
        <v>10000</v>
      </c>
    </row>
    <row r="54">
      <c r="A54" s="29" t="s">
        <v>67</v>
      </c>
      <c r="B54" s="30">
        <f t="shared" si="8"/>
        <v>10000</v>
      </c>
    </row>
    <row r="55">
      <c r="A55" s="29" t="s">
        <v>287</v>
      </c>
      <c r="B55" s="30">
        <f t="shared" si="8"/>
        <v>10000</v>
      </c>
    </row>
    <row r="56">
      <c r="A56" s="29" t="s">
        <v>495</v>
      </c>
      <c r="B56" s="30">
        <f t="shared" si="8"/>
        <v>10000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71"/>
    <col customWidth="1" min="2" max="2" width="17.86"/>
    <col customWidth="1" min="3" max="3" width="6.14"/>
    <col customWidth="1" min="4" max="4" width="20.29"/>
    <col customWidth="1" min="5" max="5" width="16.71"/>
    <col customWidth="1" min="6" max="6" width="11.29"/>
  </cols>
  <sheetData>
    <row r="1">
      <c r="A1" s="31" t="s">
        <v>494</v>
      </c>
      <c r="B1" s="31" t="s">
        <v>11</v>
      </c>
      <c r="C1" s="31" t="s">
        <v>10</v>
      </c>
      <c r="D1" s="31" t="s">
        <v>496</v>
      </c>
      <c r="E1" s="31" t="s">
        <v>497</v>
      </c>
      <c r="F1" s="31" t="s">
        <v>498</v>
      </c>
    </row>
    <row r="2">
      <c r="A2" s="32" t="s">
        <v>499</v>
      </c>
      <c r="B2" s="32" t="s">
        <v>56</v>
      </c>
      <c r="C2" s="32">
        <v>12100.0</v>
      </c>
      <c r="D2" s="32" t="s">
        <v>501</v>
      </c>
      <c r="E2" s="32">
        <v>82.619</v>
      </c>
      <c r="F2" s="32" t="s">
        <v>502</v>
      </c>
    </row>
    <row r="3">
      <c r="A3" s="32" t="s">
        <v>499</v>
      </c>
      <c r="B3" s="32" t="s">
        <v>89</v>
      </c>
      <c r="C3" s="32">
        <v>11900.0</v>
      </c>
      <c r="D3" s="32" t="s">
        <v>501</v>
      </c>
      <c r="E3" s="32">
        <v>89.5</v>
      </c>
      <c r="F3" s="32" t="s">
        <v>502</v>
      </c>
    </row>
    <row r="4">
      <c r="A4" s="32" t="s">
        <v>499</v>
      </c>
      <c r="B4" s="32" t="s">
        <v>212</v>
      </c>
      <c r="C4" s="32">
        <v>10000.0</v>
      </c>
      <c r="D4" s="32" t="s">
        <v>501</v>
      </c>
      <c r="E4" s="32">
        <v>68.587</v>
      </c>
      <c r="F4" s="32" t="s">
        <v>502</v>
      </c>
    </row>
    <row r="5">
      <c r="A5" s="32" t="s">
        <v>499</v>
      </c>
      <c r="B5" s="32" t="s">
        <v>85</v>
      </c>
      <c r="C5" s="32">
        <v>9800.0</v>
      </c>
      <c r="D5" s="32" t="s">
        <v>501</v>
      </c>
      <c r="E5" s="32">
        <v>79.857</v>
      </c>
      <c r="F5" s="32" t="s">
        <v>502</v>
      </c>
    </row>
    <row r="6">
      <c r="A6" s="32" t="s">
        <v>499</v>
      </c>
      <c r="B6" s="32" t="s">
        <v>140</v>
      </c>
      <c r="C6" s="32">
        <v>9600.0</v>
      </c>
      <c r="D6" s="32" t="s">
        <v>501</v>
      </c>
      <c r="E6" s="32">
        <v>67.848</v>
      </c>
      <c r="F6" s="32" t="s">
        <v>502</v>
      </c>
    </row>
    <row r="7">
      <c r="A7" s="32" t="s">
        <v>499</v>
      </c>
      <c r="B7" s="32" t="s">
        <v>181</v>
      </c>
      <c r="C7" s="32">
        <v>9400.0</v>
      </c>
      <c r="D7" s="32" t="s">
        <v>501</v>
      </c>
      <c r="E7" s="32">
        <v>83.5</v>
      </c>
      <c r="F7" s="32" t="s">
        <v>502</v>
      </c>
    </row>
    <row r="8">
      <c r="A8" s="32" t="s">
        <v>499</v>
      </c>
      <c r="B8" s="32" t="s">
        <v>186</v>
      </c>
      <c r="C8" s="32">
        <v>9300.0</v>
      </c>
      <c r="D8" s="32" t="s">
        <v>501</v>
      </c>
      <c r="E8" s="32">
        <v>68.948</v>
      </c>
      <c r="F8" s="32" t="s">
        <v>502</v>
      </c>
    </row>
    <row r="9">
      <c r="A9" s="32" t="s">
        <v>499</v>
      </c>
      <c r="B9" s="32" t="s">
        <v>97</v>
      </c>
      <c r="C9" s="32">
        <v>9100.0</v>
      </c>
      <c r="D9" s="32" t="s">
        <v>501</v>
      </c>
      <c r="E9" s="32">
        <v>74.763</v>
      </c>
      <c r="F9" s="32" t="s">
        <v>502</v>
      </c>
    </row>
    <row r="10">
      <c r="A10" s="32" t="s">
        <v>499</v>
      </c>
      <c r="B10" s="32" t="s">
        <v>66</v>
      </c>
      <c r="C10" s="32">
        <v>9000.0</v>
      </c>
      <c r="D10" s="32" t="s">
        <v>501</v>
      </c>
      <c r="E10" s="32">
        <v>73.033</v>
      </c>
      <c r="F10" s="32" t="s">
        <v>502</v>
      </c>
    </row>
    <row r="11">
      <c r="A11" s="32" t="s">
        <v>499</v>
      </c>
      <c r="B11" s="32" t="s">
        <v>192</v>
      </c>
      <c r="C11" s="32">
        <v>8900.0</v>
      </c>
      <c r="D11" s="32" t="s">
        <v>501</v>
      </c>
      <c r="E11" s="32">
        <v>68.5</v>
      </c>
      <c r="F11" s="32" t="s">
        <v>502</v>
      </c>
    </row>
    <row r="12">
      <c r="A12" s="32" t="s">
        <v>499</v>
      </c>
      <c r="B12" s="32" t="s">
        <v>50</v>
      </c>
      <c r="C12" s="32">
        <v>8800.0</v>
      </c>
      <c r="D12" s="32" t="s">
        <v>501</v>
      </c>
      <c r="E12" s="32">
        <v>72.5</v>
      </c>
      <c r="F12" s="32" t="s">
        <v>502</v>
      </c>
    </row>
    <row r="13">
      <c r="A13" s="32" t="s">
        <v>499</v>
      </c>
      <c r="B13" s="32" t="s">
        <v>53</v>
      </c>
      <c r="C13" s="32">
        <v>8700.0</v>
      </c>
      <c r="D13" s="32" t="s">
        <v>501</v>
      </c>
      <c r="E13" s="32">
        <v>68.065</v>
      </c>
      <c r="F13" s="32" t="s">
        <v>502</v>
      </c>
    </row>
    <row r="14">
      <c r="A14" s="32" t="s">
        <v>499</v>
      </c>
      <c r="B14" s="32" t="s">
        <v>22</v>
      </c>
      <c r="C14" s="32">
        <v>8600.0</v>
      </c>
      <c r="D14" s="32" t="s">
        <v>501</v>
      </c>
      <c r="E14" s="32">
        <v>68.7</v>
      </c>
      <c r="F14" s="32" t="s">
        <v>502</v>
      </c>
    </row>
    <row r="15">
      <c r="A15" s="32" t="s">
        <v>499</v>
      </c>
      <c r="B15" s="32" t="s">
        <v>308</v>
      </c>
      <c r="C15" s="32">
        <v>8500.0</v>
      </c>
      <c r="D15" s="32" t="s">
        <v>501</v>
      </c>
      <c r="E15" s="32">
        <v>68.175</v>
      </c>
      <c r="F15" s="32" t="s">
        <v>502</v>
      </c>
    </row>
    <row r="16">
      <c r="A16" s="32" t="s">
        <v>499</v>
      </c>
      <c r="B16" s="32" t="s">
        <v>39</v>
      </c>
      <c r="C16" s="32">
        <v>8400.0</v>
      </c>
      <c r="D16" s="32" t="s">
        <v>501</v>
      </c>
      <c r="E16" s="32">
        <v>68.083</v>
      </c>
      <c r="F16" s="32" t="s">
        <v>502</v>
      </c>
    </row>
    <row r="17">
      <c r="A17" s="32" t="s">
        <v>499</v>
      </c>
      <c r="B17" s="32" t="s">
        <v>104</v>
      </c>
      <c r="C17" s="32">
        <v>8300.0</v>
      </c>
      <c r="D17" s="32" t="s">
        <v>501</v>
      </c>
      <c r="E17" s="32">
        <v>63.571</v>
      </c>
      <c r="F17" s="32" t="s">
        <v>502</v>
      </c>
    </row>
    <row r="18">
      <c r="A18" s="32" t="s">
        <v>499</v>
      </c>
      <c r="B18" s="32" t="s">
        <v>222</v>
      </c>
      <c r="C18" s="32">
        <v>8200.0</v>
      </c>
      <c r="D18" s="32" t="s">
        <v>501</v>
      </c>
      <c r="E18" s="32">
        <v>75.952</v>
      </c>
      <c r="F18" s="32" t="s">
        <v>502</v>
      </c>
    </row>
    <row r="19">
      <c r="A19" s="32" t="s">
        <v>499</v>
      </c>
      <c r="B19" s="32" t="s">
        <v>168</v>
      </c>
      <c r="C19" s="32">
        <v>8100.0</v>
      </c>
      <c r="D19" s="32" t="s">
        <v>501</v>
      </c>
      <c r="E19" s="32">
        <v>62.614</v>
      </c>
      <c r="F19" s="32" t="s">
        <v>502</v>
      </c>
    </row>
    <row r="20">
      <c r="A20" s="32" t="s">
        <v>499</v>
      </c>
      <c r="B20" s="32" t="s">
        <v>74</v>
      </c>
      <c r="C20" s="32">
        <v>8000.0</v>
      </c>
      <c r="D20" s="32" t="s">
        <v>501</v>
      </c>
      <c r="E20" s="32">
        <v>68.095</v>
      </c>
      <c r="F20" s="32" t="s">
        <v>502</v>
      </c>
    </row>
    <row r="21">
      <c r="A21" s="32" t="s">
        <v>499</v>
      </c>
      <c r="B21" s="33" t="s">
        <v>257</v>
      </c>
      <c r="C21" s="32">
        <v>8000.0</v>
      </c>
      <c r="D21" s="32" t="s">
        <v>501</v>
      </c>
      <c r="E21" s="32">
        <v>71.079</v>
      </c>
      <c r="F21" s="32" t="s">
        <v>502</v>
      </c>
    </row>
    <row r="22">
      <c r="A22" s="32" t="s">
        <v>499</v>
      </c>
      <c r="B22" s="32" t="s">
        <v>137</v>
      </c>
      <c r="C22" s="32">
        <v>7900.0</v>
      </c>
      <c r="D22" s="32" t="s">
        <v>501</v>
      </c>
      <c r="E22" s="32">
        <v>66.731</v>
      </c>
      <c r="F22" s="32" t="s">
        <v>502</v>
      </c>
    </row>
    <row r="23">
      <c r="A23" s="32" t="s">
        <v>499</v>
      </c>
      <c r="B23" s="32" t="s">
        <v>128</v>
      </c>
      <c r="C23" s="32">
        <v>7900.0</v>
      </c>
      <c r="D23" s="32" t="s">
        <v>501</v>
      </c>
      <c r="E23" s="32">
        <v>71.981</v>
      </c>
      <c r="F23" s="32" t="s">
        <v>502</v>
      </c>
    </row>
    <row r="24">
      <c r="A24" s="32" t="s">
        <v>499</v>
      </c>
      <c r="B24" s="32" t="s">
        <v>68</v>
      </c>
      <c r="C24" s="32">
        <v>7800.0</v>
      </c>
      <c r="D24" s="32" t="s">
        <v>501</v>
      </c>
      <c r="E24" s="32">
        <v>68.432</v>
      </c>
      <c r="F24" s="32" t="s">
        <v>502</v>
      </c>
    </row>
    <row r="25">
      <c r="A25" s="32" t="s">
        <v>499</v>
      </c>
      <c r="B25" s="32" t="s">
        <v>230</v>
      </c>
      <c r="C25" s="32">
        <v>7800.0</v>
      </c>
      <c r="D25" s="32" t="s">
        <v>501</v>
      </c>
      <c r="E25" s="32">
        <v>67.232</v>
      </c>
      <c r="F25" s="32" t="s">
        <v>502</v>
      </c>
    </row>
    <row r="26">
      <c r="A26" s="32" t="s">
        <v>499</v>
      </c>
      <c r="B26" s="32" t="s">
        <v>71</v>
      </c>
      <c r="C26" s="32">
        <v>7800.0</v>
      </c>
      <c r="D26" s="32" t="s">
        <v>501</v>
      </c>
      <c r="E26" s="32">
        <v>64.0</v>
      </c>
      <c r="F26" s="32" t="s">
        <v>502</v>
      </c>
    </row>
    <row r="27">
      <c r="A27" s="32" t="s">
        <v>499</v>
      </c>
      <c r="B27" s="32" t="s">
        <v>160</v>
      </c>
      <c r="C27" s="32">
        <v>7700.0</v>
      </c>
      <c r="D27" s="32" t="s">
        <v>501</v>
      </c>
      <c r="E27" s="32">
        <v>66.635</v>
      </c>
      <c r="F27" s="32" t="s">
        <v>502</v>
      </c>
    </row>
    <row r="28">
      <c r="A28" s="32" t="s">
        <v>499</v>
      </c>
      <c r="B28" s="32" t="s">
        <v>114</v>
      </c>
      <c r="C28" s="32">
        <v>7700.0</v>
      </c>
      <c r="D28" s="32" t="s">
        <v>501</v>
      </c>
      <c r="E28" s="32">
        <v>60.778</v>
      </c>
      <c r="F28" s="32" t="s">
        <v>502</v>
      </c>
    </row>
    <row r="29">
      <c r="A29" s="32" t="s">
        <v>499</v>
      </c>
      <c r="B29" s="32" t="s">
        <v>325</v>
      </c>
      <c r="C29" s="32">
        <v>7700.0</v>
      </c>
      <c r="D29" s="32" t="s">
        <v>501</v>
      </c>
      <c r="E29" s="32">
        <v>60.912</v>
      </c>
      <c r="F29" s="32" t="s">
        <v>502</v>
      </c>
    </row>
    <row r="30">
      <c r="A30" s="32" t="s">
        <v>499</v>
      </c>
      <c r="B30" s="32" t="s">
        <v>269</v>
      </c>
      <c r="C30" s="32">
        <v>7600.0</v>
      </c>
      <c r="D30" s="32" t="s">
        <v>501</v>
      </c>
      <c r="E30" s="32">
        <v>76.568</v>
      </c>
      <c r="F30" s="32" t="s">
        <v>502</v>
      </c>
    </row>
    <row r="31">
      <c r="A31" s="32" t="s">
        <v>499</v>
      </c>
      <c r="B31" s="33" t="s">
        <v>123</v>
      </c>
      <c r="C31" s="32">
        <v>7600.0</v>
      </c>
      <c r="D31" s="32" t="s">
        <v>501</v>
      </c>
      <c r="E31" s="32">
        <v>66.024</v>
      </c>
      <c r="F31" s="32" t="s">
        <v>502</v>
      </c>
    </row>
    <row r="32">
      <c r="A32" s="32" t="s">
        <v>499</v>
      </c>
      <c r="B32" s="32" t="s">
        <v>292</v>
      </c>
      <c r="C32" s="32">
        <v>7600.0</v>
      </c>
      <c r="D32" s="32" t="s">
        <v>501</v>
      </c>
      <c r="E32" s="32">
        <v>64.821</v>
      </c>
      <c r="F32" s="32" t="s">
        <v>502</v>
      </c>
    </row>
    <row r="33">
      <c r="A33" s="32" t="s">
        <v>499</v>
      </c>
      <c r="B33" s="32" t="s">
        <v>304</v>
      </c>
      <c r="C33" s="32">
        <v>7500.0</v>
      </c>
      <c r="D33" s="32" t="s">
        <v>501</v>
      </c>
      <c r="E33" s="32">
        <v>58.977</v>
      </c>
      <c r="F33" s="32" t="s">
        <v>502</v>
      </c>
    </row>
    <row r="34">
      <c r="A34" s="32" t="s">
        <v>499</v>
      </c>
      <c r="B34" s="32" t="s">
        <v>81</v>
      </c>
      <c r="C34" s="32">
        <v>7500.0</v>
      </c>
      <c r="D34" s="32" t="s">
        <v>501</v>
      </c>
      <c r="E34" s="32">
        <v>68.14</v>
      </c>
      <c r="F34" s="32" t="s">
        <v>502</v>
      </c>
    </row>
    <row r="35">
      <c r="A35" s="32" t="s">
        <v>499</v>
      </c>
      <c r="B35" s="32" t="s">
        <v>296</v>
      </c>
      <c r="C35" s="32">
        <v>7500.0</v>
      </c>
      <c r="D35" s="32" t="s">
        <v>501</v>
      </c>
      <c r="E35" s="32">
        <v>63.304</v>
      </c>
      <c r="F35" s="32" t="s">
        <v>502</v>
      </c>
    </row>
    <row r="36">
      <c r="A36" s="32" t="s">
        <v>499</v>
      </c>
      <c r="B36" s="32" t="s">
        <v>106</v>
      </c>
      <c r="C36" s="32">
        <v>7400.0</v>
      </c>
      <c r="D36" s="32" t="s">
        <v>501</v>
      </c>
      <c r="E36" s="32">
        <v>62.63</v>
      </c>
      <c r="F36" s="32" t="s">
        <v>502</v>
      </c>
    </row>
    <row r="37">
      <c r="A37" s="32" t="s">
        <v>499</v>
      </c>
      <c r="B37" s="32" t="s">
        <v>279</v>
      </c>
      <c r="C37" s="32">
        <v>7400.0</v>
      </c>
      <c r="D37" s="32" t="s">
        <v>501</v>
      </c>
      <c r="E37" s="32">
        <v>69.477</v>
      </c>
      <c r="F37" s="32" t="s">
        <v>502</v>
      </c>
    </row>
    <row r="38">
      <c r="A38" s="32" t="s">
        <v>499</v>
      </c>
      <c r="B38" s="32" t="s">
        <v>252</v>
      </c>
      <c r="C38" s="32">
        <v>7400.0</v>
      </c>
      <c r="D38" s="32" t="s">
        <v>501</v>
      </c>
      <c r="E38" s="32">
        <v>62.896</v>
      </c>
      <c r="F38" s="32" t="s">
        <v>502</v>
      </c>
    </row>
    <row r="39">
      <c r="A39" s="32" t="s">
        <v>499</v>
      </c>
      <c r="B39" s="32" t="s">
        <v>287</v>
      </c>
      <c r="C39" s="32">
        <v>7300.0</v>
      </c>
      <c r="D39" s="32" t="s">
        <v>501</v>
      </c>
      <c r="E39" s="32">
        <v>74.604</v>
      </c>
      <c r="F39" s="32" t="s">
        <v>502</v>
      </c>
    </row>
    <row r="40">
      <c r="A40" s="32" t="s">
        <v>499</v>
      </c>
      <c r="B40" s="32" t="s">
        <v>93</v>
      </c>
      <c r="C40" s="32">
        <v>7300.0</v>
      </c>
      <c r="D40" s="32" t="s">
        <v>501</v>
      </c>
      <c r="E40" s="32">
        <v>64.476</v>
      </c>
      <c r="F40" s="32" t="s">
        <v>502</v>
      </c>
    </row>
    <row r="41">
      <c r="A41" s="32" t="s">
        <v>499</v>
      </c>
      <c r="B41" s="33" t="s">
        <v>281</v>
      </c>
      <c r="C41" s="32">
        <v>7300.0</v>
      </c>
      <c r="D41" s="32" t="s">
        <v>501</v>
      </c>
      <c r="E41" s="32">
        <v>56.964</v>
      </c>
      <c r="F41" s="32" t="s">
        <v>502</v>
      </c>
    </row>
    <row r="42">
      <c r="A42" s="32" t="s">
        <v>499</v>
      </c>
      <c r="B42" s="32" t="s">
        <v>238</v>
      </c>
      <c r="C42" s="32">
        <v>7200.0</v>
      </c>
      <c r="D42" s="32" t="s">
        <v>501</v>
      </c>
      <c r="E42" s="32">
        <v>63.526</v>
      </c>
      <c r="F42" s="32" t="s">
        <v>502</v>
      </c>
    </row>
    <row r="43">
      <c r="A43" s="32" t="s">
        <v>499</v>
      </c>
      <c r="B43" s="32" t="s">
        <v>180</v>
      </c>
      <c r="C43" s="32">
        <v>7200.0</v>
      </c>
      <c r="D43" s="32" t="s">
        <v>501</v>
      </c>
      <c r="E43" s="32">
        <v>71.259</v>
      </c>
      <c r="F43" s="32" t="s">
        <v>502</v>
      </c>
    </row>
    <row r="44">
      <c r="A44" s="32" t="s">
        <v>499</v>
      </c>
      <c r="B44" s="32" t="s">
        <v>200</v>
      </c>
      <c r="C44" s="32">
        <v>7200.0</v>
      </c>
      <c r="D44" s="32" t="s">
        <v>501</v>
      </c>
      <c r="E44" s="32">
        <v>61.659</v>
      </c>
      <c r="F44" s="32" t="s">
        <v>502</v>
      </c>
    </row>
    <row r="45">
      <c r="A45" s="32" t="s">
        <v>499</v>
      </c>
      <c r="B45" s="32" t="s">
        <v>138</v>
      </c>
      <c r="C45" s="32">
        <v>7100.0</v>
      </c>
      <c r="D45" s="32" t="s">
        <v>501</v>
      </c>
      <c r="E45" s="32">
        <v>56.833</v>
      </c>
      <c r="F45" s="32" t="s">
        <v>502</v>
      </c>
    </row>
    <row r="46">
      <c r="A46" s="32" t="s">
        <v>499</v>
      </c>
      <c r="B46" s="32" t="s">
        <v>163</v>
      </c>
      <c r="C46" s="32">
        <v>7100.0</v>
      </c>
      <c r="D46" s="32" t="s">
        <v>501</v>
      </c>
      <c r="E46" s="32">
        <v>67.426</v>
      </c>
      <c r="F46" s="32" t="s">
        <v>502</v>
      </c>
    </row>
    <row r="47">
      <c r="A47" s="32" t="s">
        <v>499</v>
      </c>
      <c r="B47" s="32" t="s">
        <v>63</v>
      </c>
      <c r="C47" s="32">
        <v>7100.0</v>
      </c>
      <c r="D47" s="32" t="s">
        <v>501</v>
      </c>
      <c r="E47" s="32">
        <v>53.296</v>
      </c>
      <c r="F47" s="32" t="s">
        <v>502</v>
      </c>
    </row>
    <row r="48">
      <c r="A48" s="32" t="s">
        <v>499</v>
      </c>
      <c r="B48" s="32" t="s">
        <v>243</v>
      </c>
      <c r="C48" s="32">
        <v>7000.0</v>
      </c>
      <c r="D48" s="32" t="s">
        <v>501</v>
      </c>
      <c r="E48" s="32">
        <v>67.167</v>
      </c>
      <c r="F48" s="32" t="s">
        <v>502</v>
      </c>
    </row>
    <row r="49">
      <c r="A49" s="32" t="s">
        <v>499</v>
      </c>
      <c r="B49" s="33" t="s">
        <v>129</v>
      </c>
      <c r="C49" s="32">
        <v>7000.0</v>
      </c>
      <c r="D49" s="32" t="s">
        <v>501</v>
      </c>
      <c r="E49" s="32">
        <v>57.029</v>
      </c>
      <c r="F49" s="32" t="s">
        <v>502</v>
      </c>
    </row>
    <row r="50">
      <c r="A50" s="32" t="s">
        <v>499</v>
      </c>
      <c r="B50" s="33" t="s">
        <v>317</v>
      </c>
      <c r="C50" s="32">
        <v>7000.0</v>
      </c>
      <c r="D50" s="32" t="s">
        <v>501</v>
      </c>
      <c r="E50" s="32">
        <v>81.833</v>
      </c>
      <c r="F50" s="32" t="s">
        <v>502</v>
      </c>
    </row>
    <row r="51">
      <c r="A51" s="32" t="s">
        <v>499</v>
      </c>
      <c r="B51" s="32" t="s">
        <v>52</v>
      </c>
      <c r="C51" s="32">
        <v>6900.0</v>
      </c>
      <c r="D51" s="32" t="s">
        <v>501</v>
      </c>
      <c r="E51" s="32">
        <v>65.185</v>
      </c>
      <c r="F51" s="32" t="s">
        <v>502</v>
      </c>
    </row>
    <row r="52">
      <c r="A52" s="32" t="s">
        <v>499</v>
      </c>
      <c r="B52" s="32" t="s">
        <v>201</v>
      </c>
      <c r="C52" s="32">
        <v>6900.0</v>
      </c>
      <c r="D52" s="32" t="s">
        <v>501</v>
      </c>
      <c r="E52" s="32">
        <v>60.604</v>
      </c>
      <c r="F52" s="32" t="s">
        <v>502</v>
      </c>
    </row>
    <row r="53">
      <c r="A53" s="32" t="s">
        <v>499</v>
      </c>
      <c r="B53" s="33" t="s">
        <v>223</v>
      </c>
      <c r="C53" s="32">
        <v>6800.0</v>
      </c>
      <c r="D53" s="32" t="s">
        <v>501</v>
      </c>
      <c r="E53" s="32">
        <v>32.333</v>
      </c>
      <c r="F53" s="32" t="s">
        <v>502</v>
      </c>
    </row>
    <row r="54">
      <c r="A54" s="32" t="s">
        <v>499</v>
      </c>
      <c r="B54" s="32" t="s">
        <v>261</v>
      </c>
      <c r="C54" s="32">
        <v>6800.0</v>
      </c>
      <c r="D54" s="32" t="s">
        <v>501</v>
      </c>
      <c r="E54" s="32">
        <v>57.068</v>
      </c>
      <c r="F54" s="32" t="s">
        <v>502</v>
      </c>
    </row>
    <row r="55">
      <c r="A55" s="32" t="s">
        <v>499</v>
      </c>
      <c r="B55" s="32" t="s">
        <v>170</v>
      </c>
      <c r="C55" s="32">
        <v>6800.0</v>
      </c>
      <c r="D55" s="32" t="s">
        <v>501</v>
      </c>
      <c r="E55" s="32">
        <v>59.46</v>
      </c>
      <c r="F55" s="32" t="s">
        <v>502</v>
      </c>
    </row>
    <row r="56">
      <c r="A56" s="32" t="s">
        <v>499</v>
      </c>
      <c r="B56" s="32" t="s">
        <v>203</v>
      </c>
      <c r="C56" s="32">
        <v>6700.0</v>
      </c>
      <c r="D56" s="32" t="s">
        <v>501</v>
      </c>
      <c r="E56" s="32">
        <v>55.13</v>
      </c>
      <c r="F56" s="32" t="s">
        <v>502</v>
      </c>
    </row>
    <row r="57">
      <c r="A57" s="32" t="s">
        <v>499</v>
      </c>
      <c r="B57" s="32" t="s">
        <v>194</v>
      </c>
      <c r="C57" s="32">
        <v>6700.0</v>
      </c>
      <c r="D57" s="32" t="s">
        <v>501</v>
      </c>
      <c r="E57" s="32">
        <v>65.173</v>
      </c>
      <c r="F57" s="32" t="s">
        <v>502</v>
      </c>
    </row>
    <row r="58">
      <c r="A58" s="32" t="s">
        <v>499</v>
      </c>
      <c r="B58" s="32" t="s">
        <v>311</v>
      </c>
      <c r="C58" s="32">
        <v>6700.0</v>
      </c>
      <c r="D58" s="32" t="s">
        <v>501</v>
      </c>
      <c r="E58" s="32">
        <v>49.295</v>
      </c>
      <c r="F58" s="32" t="s">
        <v>502</v>
      </c>
    </row>
    <row r="59">
      <c r="A59" s="32" t="s">
        <v>499</v>
      </c>
      <c r="B59" s="32" t="s">
        <v>291</v>
      </c>
      <c r="C59" s="32">
        <v>6600.0</v>
      </c>
      <c r="D59" s="32" t="s">
        <v>501</v>
      </c>
      <c r="E59" s="32">
        <v>64.679</v>
      </c>
      <c r="F59" s="32" t="s">
        <v>502</v>
      </c>
    </row>
    <row r="60">
      <c r="A60" s="32" t="s">
        <v>499</v>
      </c>
      <c r="B60" s="32" t="s">
        <v>285</v>
      </c>
      <c r="C60" s="32">
        <v>6600.0</v>
      </c>
      <c r="D60" s="32" t="s">
        <v>501</v>
      </c>
      <c r="E60" s="32">
        <v>45.875</v>
      </c>
      <c r="F60" s="32" t="s">
        <v>502</v>
      </c>
    </row>
    <row r="61">
      <c r="A61" s="32" t="s">
        <v>499</v>
      </c>
      <c r="B61" s="32" t="s">
        <v>67</v>
      </c>
      <c r="C61" s="32">
        <v>6600.0</v>
      </c>
      <c r="D61" s="32" t="s">
        <v>501</v>
      </c>
      <c r="E61" s="32">
        <v>62.845</v>
      </c>
      <c r="F61" s="32" t="s">
        <v>502</v>
      </c>
    </row>
    <row r="62">
      <c r="A62" s="32" t="s">
        <v>499</v>
      </c>
      <c r="B62" s="32" t="s">
        <v>318</v>
      </c>
      <c r="C62" s="32">
        <v>6500.0</v>
      </c>
      <c r="D62" s="32" t="s">
        <v>501</v>
      </c>
      <c r="E62" s="32">
        <v>64.9</v>
      </c>
      <c r="F62" s="32" t="s">
        <v>502</v>
      </c>
    </row>
    <row r="63">
      <c r="A63" s="32" t="s">
        <v>499</v>
      </c>
      <c r="B63" s="32" t="s">
        <v>271</v>
      </c>
      <c r="C63" s="32">
        <v>6500.0</v>
      </c>
      <c r="D63" s="32" t="s">
        <v>501</v>
      </c>
      <c r="E63" s="32">
        <v>52.42</v>
      </c>
      <c r="F63" s="32" t="s">
        <v>502</v>
      </c>
    </row>
    <row r="64">
      <c r="A64" s="32" t="s">
        <v>499</v>
      </c>
      <c r="B64" s="32" t="s">
        <v>228</v>
      </c>
      <c r="C64" s="32">
        <v>6400.0</v>
      </c>
      <c r="D64" s="32" t="s">
        <v>501</v>
      </c>
      <c r="E64" s="32">
        <v>71.391</v>
      </c>
      <c r="F64" s="32" t="s">
        <v>502</v>
      </c>
    </row>
    <row r="65">
      <c r="A65" s="32" t="s">
        <v>499</v>
      </c>
      <c r="B65" s="32" t="s">
        <v>315</v>
      </c>
      <c r="C65" s="32">
        <v>6400.0</v>
      </c>
      <c r="D65" s="32" t="s">
        <v>501</v>
      </c>
      <c r="E65" s="32">
        <v>49.5</v>
      </c>
      <c r="F65" s="32" t="s">
        <v>502</v>
      </c>
    </row>
    <row r="66">
      <c r="A66" s="32" t="s">
        <v>499</v>
      </c>
      <c r="B66" s="33" t="s">
        <v>301</v>
      </c>
      <c r="C66" s="32">
        <v>6300.0</v>
      </c>
      <c r="D66" s="32" t="s">
        <v>501</v>
      </c>
      <c r="E66" s="32">
        <v>15.75</v>
      </c>
      <c r="F66" s="32" t="s">
        <v>502</v>
      </c>
    </row>
    <row r="67">
      <c r="A67" s="32" t="s">
        <v>499</v>
      </c>
      <c r="B67" s="32" t="s">
        <v>309</v>
      </c>
      <c r="C67" s="32">
        <v>6300.0</v>
      </c>
      <c r="D67" s="32" t="s">
        <v>501</v>
      </c>
      <c r="E67" s="32">
        <v>54.397</v>
      </c>
      <c r="F67" s="32" t="s">
        <v>502</v>
      </c>
    </row>
    <row r="68">
      <c r="A68" s="32" t="s">
        <v>499</v>
      </c>
      <c r="B68" s="32" t="s">
        <v>319</v>
      </c>
      <c r="C68" s="32">
        <v>6200.0</v>
      </c>
      <c r="D68" s="32" t="s">
        <v>501</v>
      </c>
      <c r="E68" s="32">
        <v>51.423</v>
      </c>
      <c r="F68" s="32" t="s">
        <v>502</v>
      </c>
    </row>
    <row r="69">
      <c r="A69" s="32" t="s">
        <v>499</v>
      </c>
      <c r="B69" s="32" t="s">
        <v>277</v>
      </c>
      <c r="C69" s="32">
        <v>6200.0</v>
      </c>
      <c r="D69" s="32" t="s">
        <v>501</v>
      </c>
      <c r="E69" s="32">
        <v>52.895</v>
      </c>
      <c r="F69" s="32" t="s">
        <v>502</v>
      </c>
    </row>
    <row r="70">
      <c r="A70" s="32" t="s">
        <v>499</v>
      </c>
      <c r="B70" s="32" t="s">
        <v>305</v>
      </c>
      <c r="C70" s="32">
        <v>6100.0</v>
      </c>
      <c r="D70" s="32" t="s">
        <v>501</v>
      </c>
      <c r="E70" s="32">
        <v>60.222</v>
      </c>
      <c r="F70" s="32" t="s">
        <v>502</v>
      </c>
    </row>
    <row r="71">
      <c r="A71" s="32" t="s">
        <v>499</v>
      </c>
      <c r="B71" s="33" t="s">
        <v>236</v>
      </c>
      <c r="C71" s="32">
        <v>6100.0</v>
      </c>
      <c r="D71" s="32" t="s">
        <v>501</v>
      </c>
      <c r="E71" s="32">
        <v>70.333</v>
      </c>
      <c r="F71" s="32" t="s">
        <v>502</v>
      </c>
    </row>
    <row r="72">
      <c r="A72" s="32" t="s">
        <v>499</v>
      </c>
      <c r="B72" s="32" t="s">
        <v>327</v>
      </c>
      <c r="C72" s="32">
        <v>6000.0</v>
      </c>
      <c r="D72" s="32" t="s">
        <v>501</v>
      </c>
      <c r="E72" s="32">
        <v>40.214</v>
      </c>
      <c r="F72" s="32" t="s">
        <v>502</v>
      </c>
    </row>
    <row r="73">
      <c r="A73" s="32" t="s">
        <v>499</v>
      </c>
      <c r="B73" s="32" t="s">
        <v>320</v>
      </c>
      <c r="C73" s="32">
        <v>6000.0</v>
      </c>
      <c r="D73" s="32" t="s">
        <v>501</v>
      </c>
      <c r="E73" s="32">
        <v>43.0</v>
      </c>
      <c r="F73" s="32" t="s">
        <v>502</v>
      </c>
    </row>
    <row r="74">
      <c r="A74" s="32" t="s">
        <v>499</v>
      </c>
      <c r="B74" s="33" t="s">
        <v>231</v>
      </c>
      <c r="C74" s="32">
        <v>5900.0</v>
      </c>
      <c r="D74" s="32" t="s">
        <v>501</v>
      </c>
      <c r="E74" s="32">
        <v>52.063</v>
      </c>
      <c r="F74" s="32" t="s">
        <v>502</v>
      </c>
    </row>
    <row r="75">
      <c r="A75" s="32" t="s">
        <v>499</v>
      </c>
      <c r="B75" s="32" t="s">
        <v>175</v>
      </c>
      <c r="C75" s="32">
        <v>5900.0</v>
      </c>
      <c r="D75" s="32" t="s">
        <v>501</v>
      </c>
      <c r="E75" s="32">
        <v>65.25</v>
      </c>
      <c r="F75" s="32" t="s">
        <v>502</v>
      </c>
    </row>
    <row r="76">
      <c r="A76" s="32" t="s">
        <v>499</v>
      </c>
      <c r="B76" s="32" t="s">
        <v>324</v>
      </c>
      <c r="C76" s="32">
        <v>5800.0</v>
      </c>
      <c r="D76" s="32" t="s">
        <v>501</v>
      </c>
      <c r="E76" s="32">
        <v>50.912</v>
      </c>
      <c r="F76" s="32" t="s">
        <v>502</v>
      </c>
    </row>
    <row r="77">
      <c r="A77" s="32" t="s">
        <v>499</v>
      </c>
      <c r="B77" s="33" t="s">
        <v>241</v>
      </c>
      <c r="C77" s="32">
        <v>5800.0</v>
      </c>
      <c r="D77" s="32" t="s">
        <v>501</v>
      </c>
      <c r="E77" s="32">
        <v>37.167</v>
      </c>
      <c r="F77" s="32" t="s">
        <v>502</v>
      </c>
    </row>
    <row r="78">
      <c r="A78" s="32" t="s">
        <v>499</v>
      </c>
      <c r="B78" s="32" t="s">
        <v>169</v>
      </c>
      <c r="C78" s="32">
        <v>5700.0</v>
      </c>
      <c r="D78" s="32" t="s">
        <v>501</v>
      </c>
      <c r="E78" s="32">
        <v>49.474</v>
      </c>
      <c r="F78" s="32" t="s">
        <v>502</v>
      </c>
    </row>
    <row r="79">
      <c r="A79" s="32" t="s">
        <v>499</v>
      </c>
      <c r="B79" s="32" t="s">
        <v>298</v>
      </c>
      <c r="C79" s="32">
        <v>5700.0</v>
      </c>
      <c r="D79" s="32" t="s">
        <v>501</v>
      </c>
      <c r="E79" s="32">
        <v>46.727</v>
      </c>
      <c r="F79" s="32" t="s">
        <v>502</v>
      </c>
    </row>
  </sheetData>
  <drawing r:id="rId1"/>
</worksheet>
</file>